
<file path=[Content_Types].xml><?xml version="1.0" encoding="utf-8"?>
<Types xmlns="http://schemas.openxmlformats.org/package/2006/content-types">
  <Default Extension="xml" ContentType="application/vnd.openxmlformats-officedocument.extended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1.xml" ContentType="application/vnd.openxmlformats-officedocument.theme+xml"/>
  <Override PartName="/xl/worksheets/sheet31.xml" ContentType="application/vnd.openxmlformats-officedocument.spreadsheetml.worksheet+xml"/>
  <Override PartName="/xl/tables/table31.xml" ContentType="application/vnd.openxmlformats-officedocument.spreadsheetml.table+xml"/>
  <Override PartName="/xl/drawings/drawing31.xml" ContentType="application/vnd.openxmlformats-officedocument.drawing+xml"/>
  <Override PartName="/xl/worksheets/sheet72.xml" ContentType="application/vnd.openxmlformats-officedocument.spreadsheetml.worksheet+xml"/>
  <Override PartName="/xl/tables/table72.xml" ContentType="application/vnd.openxmlformats-officedocument.spreadsheetml.table+xml"/>
  <Override PartName="/xl/drawings/drawing72.xml" ContentType="application/vnd.openxmlformats-officedocument.drawing+xml"/>
  <Override PartName="/xl/worksheets/sheet23.xml" ContentType="application/vnd.openxmlformats-officedocument.spreadsheetml.worksheet+xml"/>
  <Override PartName="/xl/tables/table23.xml" ContentType="application/vnd.openxmlformats-officedocument.spreadsheetml.table+xml"/>
  <Override PartName="/xl/drawings/drawing23.xml" ContentType="application/vnd.openxmlformats-officedocument.drawing+xml"/>
  <Override PartName="/xl/worksheets/sheet14.xml" ContentType="application/vnd.openxmlformats-officedocument.spreadsheetml.worksheet+xml"/>
  <Override PartName="/xl/tables/table14.xml" ContentType="application/vnd.openxmlformats-officedocument.spreadsheetml.tab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colors2.xml" ContentType="application/vnd.ms-office.chartcolorstyle+xml"/>
  <Override PartName="/xl/charts/style2.xml" ContentType="application/vnd.ms-office.chartstyle+xml"/>
  <Override PartName="/xl/charts/chart12.xml" ContentType="application/vnd.openxmlformats-officedocument.drawingml.chart+xml"/>
  <Override PartName="/xl/charts/colors12.xml" ContentType="application/vnd.ms-office.chartcolorstyle+xml"/>
  <Override PartName="/xl/charts/style12.xml" ContentType="application/vnd.ms-office.chartstyle+xml"/>
  <Override PartName="/xl/worksheets/sheet65.xml" ContentType="application/vnd.openxmlformats-officedocument.spreadsheetml.worksheet+xml"/>
  <Override PartName="/xl/tables/table65.xml" ContentType="application/vnd.openxmlformats-officedocument.spreadsheetml.table+xml"/>
  <Override PartName="/xl/drawings/drawing65.xml" ContentType="application/vnd.openxmlformats-officedocument.drawing+xml"/>
  <Override PartName="/xl/calcChain.xml" ContentType="application/vnd.openxmlformats-officedocument.spreadsheetml.calcChain+xml"/>
  <Override PartName="/xl/worksheets/sheet56.xml" ContentType="application/vnd.openxmlformats-officedocument.spreadsheetml.worksheet+xml"/>
  <Override PartName="/xl/tables/table56.xml" ContentType="application/vnd.openxmlformats-officedocument.spreadsheetml.table+xml"/>
  <Override PartName="/xl/drawings/drawing56.xml" ContentType="application/vnd.openxmlformats-officedocument.drawing+xml"/>
  <Override PartName="/xl/sharedStrings.xml" ContentType="application/vnd.openxmlformats-officedocument.spreadsheetml.sharedStrings+xml"/>
  <Override PartName="/xl/worksheets/sheet47.xml" ContentType="application/vnd.openxmlformats-officedocument.spreadsheetml.worksheet+xml"/>
  <Override PartName="/xl/tables/table47.xml" ContentType="application/vnd.openxmlformats-officedocument.spreadsheetml.table+xml"/>
  <Override PartName="/xl/drawings/drawing47.xml" ContentType="application/vnd.openxmlformats-officedocument.drawing+xml"/>
  <Override PartName="/xl/styles.xml" ContentType="application/vnd.openxmlformats-officedocument.spreadsheetml.styl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/docProps/app.xml" Id="rId3" /><Relationship Type="http://schemas.openxmlformats.org/package/2006/relationships/metadata/core-properties" Target="/docProps/core.xml" Id="rId2" /><Relationship Type="http://schemas.openxmlformats.org/officeDocument/2006/relationships/officeDocument" Target="/xl/workbook.xml" Id="rId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csy\"/>
    </mc:Choice>
  </mc:AlternateContent>
  <xr:revisionPtr revIDLastSave="0" documentId="13_ncr:1_{36B3DFDB-54B2-44CD-A684-23C1EA93B0D9}" xr6:coauthVersionLast="43" xr6:coauthVersionMax="43" xr10:uidLastSave="{00000000-0000-0000-0000-000000000000}"/>
  <bookViews>
    <workbookView xWindow="-120" yWindow="-120" windowWidth="28860" windowHeight="16065" tabRatio="926" xr2:uid="{00000000-000D-0000-FFFF-FFFF00000000}"/>
  </bookViews>
  <sheets>
    <sheet name="Sledování Hmotnost" sheetId="8" r:id="rId1"/>
    <sheet name="Sledování Pas" sheetId="9" r:id="rId2"/>
    <sheet name="Sledování Bicepsy" sheetId="10" r:id="rId3"/>
    <sheet name="Sledování Boky" sheetId="7" r:id="rId4"/>
    <sheet name="Sledování Stehna" sheetId="6" r:id="rId5"/>
    <sheet name="Záznam aktivit" sheetId="2" r:id="rId6"/>
    <sheet name="Záznam jídel" sheetId="3" r:id="rId7"/>
  </sheets>
  <definedNames>
    <definedName name="AktuálníHmotnost" localSheetId="0">'Sledování Hmotnost'!$C$12</definedName>
    <definedName name="BMI">IF('Sledování Hmotnost'!$C$7="Imperiální",BMIHmotnost*703,BMIHmotnost)</definedName>
    <definedName name="BMIHmotnost">'Sledování Hmotnost'!AktuálníHmotnost/'Sledování Hmotnost'!BMIVýška</definedName>
    <definedName name="BMIVýška" localSheetId="0">'Sledování Hmotnost'!$C$6*'Sledování Hmotnost'!$C$6</definedName>
    <definedName name="CelkovýSoučet" localSheetId="2">SUM(ZáznamAktivit[VZDÁLENOST])</definedName>
    <definedName name="CelkovýSoučet" localSheetId="3">SUM(ZáznamAktivit[VZDÁLENOST])</definedName>
    <definedName name="CelkovýSoučet" localSheetId="0">SUM(ZáznamAktivit[VZDÁLENOST])</definedName>
    <definedName name="CelkovýSoučet" localSheetId="1">SUM(ZáznamAktivit[VZDÁLENOST])</definedName>
    <definedName name="CelkovýSoučet" localSheetId="4">SUM(ZáznamAktivit[VZDÁLENOST])</definedName>
    <definedName name="CelkovýSoučet">SUM(ZáznamAktivit[VZDÁLENOST])</definedName>
    <definedName name="Cíl1" localSheetId="0">'Sledování Hmotnost'!$D$13</definedName>
    <definedName name="Cíl2" localSheetId="0">'Sledování Hmotnost'!$D$14</definedName>
    <definedName name="Cíl3" localSheetId="0">'Sledování Hmotnost'!$D$15</definedName>
    <definedName name="Cíl4" localSheetId="0">'Sledování Hmotnost'!$D$16</definedName>
    <definedName name="CílováHmotnost" localSheetId="0">'Sledování Hmotnost'!$D$12</definedName>
    <definedName name="DalšíSoučet" localSheetId="2">'Sledování Bicepsy'!CelkovýSoučet-SUM('Záznam aktivit'!$C$4:$C$7)</definedName>
    <definedName name="DalšíSoučet" localSheetId="3">'Sledování Boky'!CelkovýSoučet-SUM('Záznam aktivit'!$C$4:$C$7)</definedName>
    <definedName name="DalšíSoučet" localSheetId="0">'Sledování Hmotnost'!CelkovýSoučet-SUM('Záznam aktivit'!$C$4:$C$7)</definedName>
    <definedName name="DalšíSoučet" localSheetId="1">'Sledování Pas'!CelkovýSoučet-SUM('Záznam aktivit'!$C$4:$C$7)</definedName>
    <definedName name="DalšíSoučet" localSheetId="4">'Sledování Stehna'!CelkovýSoučet-SUM('Záznam aktivit'!$C$4:$C$7)</definedName>
    <definedName name="DalšíSoučet">CelkovýSoučet-SUM('Záznam aktivit'!$C$4:$C$7)</definedName>
    <definedName name="DatumVyhledávání">'Záznam jídel'!$D$5</definedName>
    <definedName name="Kategorie1">'Záznam aktivit'!$B$4</definedName>
    <definedName name="Kategorie2">'Záznam aktivit'!$B$5</definedName>
    <definedName name="Kategorie3">'Záznam aktivit'!$B$6</definedName>
    <definedName name="Kategorie4">'Záznam aktivit'!$B$7</definedName>
    <definedName name="Kategorie5">'Záznam aktivit'!$B$8</definedName>
    <definedName name="MěrnáJednotka" localSheetId="0">'Sledování Hmotnost'!$C$7</definedName>
    <definedName name="_xlnm.Print_Titles" localSheetId="2">'Sledování Bicepsy'!$3:$4</definedName>
    <definedName name="_xlnm.Print_Titles" localSheetId="3">'Sledování Boky'!$3:$4</definedName>
    <definedName name="_xlnm.Print_Titles" localSheetId="0">'Sledování Hmotnost'!$18:$19</definedName>
    <definedName name="_xlnm.Print_Titles" localSheetId="1">'Sledování Pas'!$3:$4</definedName>
    <definedName name="_xlnm.Print_Titles" localSheetId="4">'Sledování Stehna'!$3:$4</definedName>
    <definedName name="_xlnm.Print_Titles" localSheetId="5">'Záznam aktivit'!$10:$10</definedName>
    <definedName name="_xlnm.Print_Titles" localSheetId="6">'Záznam jídel'!$7:$7</definedName>
    <definedName name="Pohlaví" localSheetId="0">'Sledování Hmotnost'!$C$4</definedName>
    <definedName name="PopisekCíle1" localSheetId="0">'Sledování Hmotnost'!$B$13</definedName>
    <definedName name="PopisekCíle2" localSheetId="0">'Sledování Hmotnost'!$B$14</definedName>
    <definedName name="PopisekCíle3" localSheetId="0">'Sledování Hmotnost'!$B$15</definedName>
    <definedName name="PopisekCíle4" localSheetId="0">'Sledování Hmotnost'!$B$16</definedName>
    <definedName name="PopisekHmotnosti" localSheetId="0">'Sledování Hmotnost'!$B$12</definedName>
    <definedName name="VšeÚplné">AND('Sledování Hmotnost'!$C$6&gt;0,'Sledování Hmotnost'!$C$12&gt;0)</definedName>
    <definedName name="Výška" localSheetId="0">'Sledování Hmotnost'!$C$6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8" l="1"/>
  <c r="B18" i="3" l="1"/>
  <c r="B17" i="3"/>
  <c r="B16" i="3"/>
  <c r="B15" i="3"/>
  <c r="B14" i="3"/>
  <c r="B13" i="3"/>
  <c r="B12" i="3"/>
  <c r="B11" i="3"/>
  <c r="B10" i="3"/>
  <c r="B9" i="3"/>
  <c r="B8" i="3"/>
  <c r="L5" i="3"/>
  <c r="K5" i="3"/>
  <c r="J5" i="3"/>
  <c r="I5" i="3"/>
  <c r="H5" i="3"/>
  <c r="G5" i="3"/>
  <c r="F5" i="3"/>
  <c r="E5" i="3"/>
  <c r="D5" i="3" s="1"/>
  <c r="L3" i="3"/>
  <c r="K3" i="3"/>
  <c r="J3" i="3"/>
  <c r="I3" i="3"/>
  <c r="H3" i="3"/>
  <c r="G3" i="3"/>
  <c r="F3" i="3"/>
  <c r="E3" i="3"/>
  <c r="B15" i="2"/>
  <c r="B14" i="2"/>
  <c r="B13" i="2"/>
  <c r="B12" i="2"/>
  <c r="B11" i="2"/>
  <c r="C8" i="2"/>
  <c r="C7" i="2"/>
  <c r="C6" i="2"/>
  <c r="C5" i="2"/>
  <c r="C4" i="2"/>
  <c r="B11" i="6"/>
  <c r="B10" i="6"/>
  <c r="B9" i="6"/>
  <c r="B8" i="6"/>
  <c r="B7" i="6"/>
  <c r="B6" i="6"/>
  <c r="B5" i="6"/>
  <c r="B3" i="6"/>
  <c r="B7" i="7"/>
  <c r="B6" i="7"/>
  <c r="B5" i="7"/>
  <c r="B3" i="7"/>
  <c r="B9" i="10"/>
  <c r="B8" i="10"/>
  <c r="B7" i="10"/>
  <c r="B6" i="10"/>
  <c r="B5" i="10"/>
  <c r="B3" i="10"/>
  <c r="B8" i="9"/>
  <c r="B7" i="9"/>
  <c r="B6" i="9"/>
  <c r="B5" i="9"/>
  <c r="B3" i="9"/>
  <c r="B25" i="8"/>
  <c r="B24" i="8"/>
  <c r="B23" i="8"/>
  <c r="B22" i="8"/>
  <c r="B21" i="8"/>
  <c r="B20" i="8"/>
  <c r="B18" i="8"/>
  <c r="E10" i="8"/>
  <c r="C8" i="8"/>
  <c r="E3" i="8"/>
</calcChain>
</file>

<file path=xl/sharedStrings.xml><?xml version="1.0" encoding="utf-8"?>
<sst xmlns="http://schemas.openxmlformats.org/spreadsheetml/2006/main" count="110" uniqueCount="72">
  <si>
    <t>FITNESS PLÁN</t>
  </si>
  <si>
    <t>O MNĚ:</t>
  </si>
  <si>
    <t>Pohlaví:</t>
  </si>
  <si>
    <t>Věk:</t>
  </si>
  <si>
    <t>Výška:</t>
  </si>
  <si>
    <t>Jednotky:</t>
  </si>
  <si>
    <t>BMI:</t>
  </si>
  <si>
    <t>POČÁTEČNÍ ÚDAJE:</t>
  </si>
  <si>
    <t>Typ</t>
  </si>
  <si>
    <t>Hmotnost</t>
  </si>
  <si>
    <t>Pas</t>
  </si>
  <si>
    <t>Bicepsy</t>
  </si>
  <si>
    <t>Boky</t>
  </si>
  <si>
    <t>Stehna</t>
  </si>
  <si>
    <t>Datum</t>
  </si>
  <si>
    <t>Žena</t>
  </si>
  <si>
    <t>Imperiální</t>
  </si>
  <si>
    <t>Aktuální</t>
  </si>
  <si>
    <t>Čas</t>
  </si>
  <si>
    <t>Cíl</t>
  </si>
  <si>
    <t>V této buňce je spojnicový graf sledující vývoj jednotlivých počátečních statistik včetně boků, pasu, stehen a bicepsů.</t>
  </si>
  <si>
    <t>V této buňce je plošný graf sledující vývoj hmotnosti.</t>
  </si>
  <si>
    <t>V této buňce je silueta osoby v různých cvičebních pozicích.</t>
  </si>
  <si>
    <t>Velikost</t>
  </si>
  <si>
    <t>ZÁZNAM AKTIVIT</t>
  </si>
  <si>
    <t>AKTIVITY</t>
  </si>
  <si>
    <t>Jízda na kole</t>
  </si>
  <si>
    <t>Běh</t>
  </si>
  <si>
    <t>Chůze</t>
  </si>
  <si>
    <t>Plavání</t>
  </si>
  <si>
    <t>Ostatní</t>
  </si>
  <si>
    <t>DATUM</t>
  </si>
  <si>
    <t>CELKEM</t>
  </si>
  <si>
    <t>AKTIVITA</t>
  </si>
  <si>
    <t>JEDNOTKA</t>
  </si>
  <si>
    <t>Míle</t>
  </si>
  <si>
    <t>Kroky</t>
  </si>
  <si>
    <t>Metry</t>
  </si>
  <si>
    <t>ČAS ZAHÁJENÍ</t>
  </si>
  <si>
    <t>DOBA TRVÁNÍ</t>
  </si>
  <si>
    <t>VZDÁLENOST</t>
  </si>
  <si>
    <t>KALORIE</t>
  </si>
  <si>
    <t>POZNÁMKA</t>
  </si>
  <si>
    <t>Horko a vlhko</t>
  </si>
  <si>
    <t xml:space="preserve">       </t>
  </si>
  <si>
    <t>ZÁZNAMY JÍDEL</t>
  </si>
  <si>
    <t>MOJE CÍLE V OBLASTI VÝŽIVY</t>
  </si>
  <si>
    <t>JÍDLO</t>
  </si>
  <si>
    <t>Snídaně</t>
  </si>
  <si>
    <t>Svačina</t>
  </si>
  <si>
    <t>Oběd</t>
  </si>
  <si>
    <t>Večeře</t>
  </si>
  <si>
    <t xml:space="preserve">Denní příjem: </t>
  </si>
  <si>
    <t>POTRAVINY</t>
  </si>
  <si>
    <t>Řecký jogurt</t>
  </si>
  <si>
    <t>Jablko</t>
  </si>
  <si>
    <t>Salát s mangem</t>
  </si>
  <si>
    <t>Krevetové tacos (2)</t>
  </si>
  <si>
    <t>Syrové ořechy</t>
  </si>
  <si>
    <t>Ovesná kaše</t>
  </si>
  <si>
    <t>Pomeranč</t>
  </si>
  <si>
    <t>Cuketa s pestem</t>
  </si>
  <si>
    <t>Pečená treska</t>
  </si>
  <si>
    <t>Míchaná grilovaná zelenina</t>
  </si>
  <si>
    <t>Zmrzlinový pohár</t>
  </si>
  <si>
    <t>TUK</t>
  </si>
  <si>
    <t>CHOLESTEROL</t>
  </si>
  <si>
    <t>SODÍK</t>
  </si>
  <si>
    <t>SACHARIDY</t>
  </si>
  <si>
    <t>BÍLKOVINY</t>
  </si>
  <si>
    <t>CUKR</t>
  </si>
  <si>
    <t>VLÁKNINA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</si>
</sst>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  <numFmt numFmtId="168" formatCode="0.0"/>
    <numFmt numFmtId="169" formatCode="h:mm;@"/>
  </numFmts>
  <fonts count="24" x14ac:knownFonts="1">
    <font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0"/>
      <name val="Calibri"/>
      <family val="2"/>
      <scheme val="major"/>
    </font>
    <font>
      <b/>
      <sz val="36"/>
      <color theme="4"/>
      <name val="Calibri"/>
      <family val="2"/>
      <scheme val="major"/>
    </font>
    <font>
      <sz val="11"/>
      <color theme="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36"/>
      <color theme="4" tint="-0.24994659260841701"/>
      <name val="Calibri"/>
      <family val="2"/>
      <scheme val="major"/>
    </font>
    <font>
      <sz val="11"/>
      <color theme="4" tint="-0.499984740745262"/>
      <name val="Calibri"/>
      <family val="2"/>
      <scheme val="minor"/>
    </font>
    <font>
      <b/>
      <sz val="36"/>
      <color theme="0"/>
      <name val="Calibri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-0.249946592608417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>
      <alignment vertical="center" wrapText="1"/>
    </xf>
    <xf numFmtId="0" fontId="13" fillId="0" borderId="0" applyNumberFormat="0" applyFill="0" applyBorder="0" applyAlignment="0" applyProtection="0"/>
    <xf numFmtId="0" fontId="6" fillId="3" borderId="0" applyNumberFormat="0" applyProtection="0">
      <alignment horizontal="left" vertical="center" indent="1"/>
    </xf>
    <xf numFmtId="0" fontId="5" fillId="0" borderId="0" applyNumberFormat="0" applyFill="0" applyBorder="0" applyAlignment="0" applyProtection="0"/>
    <xf numFmtId="167" fontId="8" fillId="0" borderId="0" applyFill="0" applyBorder="0" applyAlignment="0" applyProtection="0"/>
    <xf numFmtId="165" fontId="8" fillId="0" borderId="0" applyFill="0" applyBorder="0" applyAlignment="0" applyProtection="0"/>
    <xf numFmtId="166" fontId="8" fillId="0" borderId="0" applyFill="0" applyBorder="0" applyAlignment="0" applyProtection="0"/>
    <xf numFmtId="164" fontId="8" fillId="0" borderId="0" applyFill="0" applyBorder="0" applyAlignment="0" applyProtection="0"/>
    <xf numFmtId="9" fontId="8" fillId="0" borderId="0" applyFill="0" applyBorder="0" applyAlignment="0" applyProtection="0"/>
    <xf numFmtId="0" fontId="10" fillId="0" borderId="2" applyNumberFormat="0" applyFill="0" applyAlignment="0" applyProtection="0"/>
    <xf numFmtId="0" fontId="8" fillId="4" borderId="1" applyNumberFormat="0" applyAlignment="0" applyProtection="0"/>
    <xf numFmtId="0" fontId="1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3" applyNumberFormat="0" applyAlignment="0" applyProtection="0"/>
    <xf numFmtId="0" fontId="20" fillId="9" borderId="4" applyNumberFormat="0" applyAlignment="0" applyProtection="0"/>
    <xf numFmtId="0" fontId="21" fillId="9" borderId="3" applyNumberFormat="0" applyAlignment="0" applyProtection="0"/>
    <xf numFmtId="0" fontId="22" fillId="0" borderId="5" applyNumberFormat="0" applyFill="0" applyAlignment="0" applyProtection="0"/>
    <xf numFmtId="0" fontId="11" fillId="10" borderId="6" applyNumberFormat="0" applyAlignment="0" applyProtection="0"/>
    <xf numFmtId="0" fontId="23" fillId="0" borderId="0" applyNumberFormat="0" applyFill="0" applyBorder="0" applyAlignment="0" applyProtection="0"/>
    <xf numFmtId="0" fontId="2" fillId="0" borderId="7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4">
    <xf numFmtId="0" fontId="0" fillId="0" borderId="0" xfId="0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>
      <alignment vertical="center" wrapText="1"/>
    </xf>
    <xf numFmtId="0" fontId="3" fillId="2" borderId="0" xfId="0" applyFont="1" applyFill="1">
      <alignment vertical="center" wrapText="1"/>
    </xf>
    <xf numFmtId="0" fontId="0" fillId="0" borderId="0" xfId="0">
      <alignment vertical="center" wrapText="1"/>
    </xf>
    <xf numFmtId="0" fontId="0" fillId="0" borderId="0" xfId="0">
      <alignment vertical="center" wrapText="1"/>
    </xf>
    <xf numFmtId="14" fontId="0" fillId="0" borderId="0" xfId="0" applyNumberFormat="1">
      <alignment vertical="center" wrapText="1"/>
    </xf>
    <xf numFmtId="168" fontId="0" fillId="0" borderId="0" xfId="0" applyNumberForma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left" vertical="center" indent="1"/>
    </xf>
    <xf numFmtId="0" fontId="0" fillId="0" borderId="0" xfId="0" applyNumberFormat="1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0" fontId="0" fillId="0" borderId="0" xfId="0" applyFont="1" applyFill="1" applyBorder="1" applyAlignment="1"/>
    <xf numFmtId="2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left" vertical="center" indent="1"/>
    </xf>
    <xf numFmtId="0" fontId="0" fillId="0" borderId="0" xfId="0" applyFont="1" applyBorder="1" applyAlignment="1">
      <alignment horizontal="left" vertical="center" indent="2"/>
    </xf>
    <xf numFmtId="0" fontId="0" fillId="0" borderId="0" xfId="0" applyFont="1" applyBorder="1">
      <alignment vertical="center" wrapText="1"/>
    </xf>
    <xf numFmtId="14" fontId="0" fillId="0" borderId="0" xfId="0" applyNumberFormat="1" applyFont="1" applyBorder="1" applyAlignment="1">
      <alignment horizontal="right" vertical="center" inden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0" fontId="6" fillId="3" borderId="0" xfId="2">
      <alignment horizontal="left" vertical="center" indent="1"/>
    </xf>
    <xf numFmtId="0" fontId="13" fillId="0" borderId="0" xfId="1" applyAlignment="1">
      <alignment vertical="center"/>
    </xf>
    <xf numFmtId="0" fontId="0" fillId="0" borderId="0" xfId="0" applyFont="1" applyAlignment="1">
      <alignment horizontal="left" vertical="center" indent="13"/>
    </xf>
    <xf numFmtId="0" fontId="6" fillId="3" borderId="0" xfId="2" applyAlignment="1">
      <alignment horizontal="left" vertical="center"/>
    </xf>
    <xf numFmtId="0" fontId="6" fillId="3" borderId="0" xfId="2" applyAlignment="1">
      <alignment horizontal="center" vertical="center"/>
    </xf>
    <xf numFmtId="0" fontId="13" fillId="0" borderId="0" xfId="1" applyAlignment="1">
      <alignment vertical="center"/>
    </xf>
    <xf numFmtId="14" fontId="0" fillId="0" borderId="0" xfId="0" applyNumberFormat="1" applyFont="1">
      <alignment vertical="center" wrapText="1"/>
    </xf>
    <xf numFmtId="168" fontId="0" fillId="0" borderId="0" xfId="0" applyNumberFormat="1" applyFont="1">
      <alignment vertical="center" wrapText="1"/>
    </xf>
    <xf numFmtId="0" fontId="0" fillId="0" borderId="0" xfId="0" applyFont="1">
      <alignment vertical="center" wrapText="1"/>
    </xf>
    <xf numFmtId="0" fontId="11" fillId="3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indent="2"/>
    </xf>
    <xf numFmtId="169" fontId="0" fillId="0" borderId="0" xfId="0" applyNumberFormat="1">
      <alignment vertical="center" wrapText="1"/>
    </xf>
    <xf numFmtId="169" fontId="0" fillId="0" borderId="0" xfId="0" applyNumberFormat="1" applyFont="1">
      <alignment vertical="center" wrapText="1"/>
    </xf>
    <xf numFmtId="0" fontId="14" fillId="0" borderId="0" xfId="0" applyNumberFormat="1" applyFont="1" applyAlignment="1">
      <alignment horizontal="left" vertical="center" indent="13"/>
    </xf>
    <xf numFmtId="0" fontId="3" fillId="2" borderId="0" xfId="0" applyNumberFormat="1" applyFont="1" applyFill="1">
      <alignment vertical="center" wrapText="1"/>
    </xf>
    <xf numFmtId="14" fontId="0" fillId="0" borderId="0" xfId="0" applyNumberFormat="1" applyAlignment="1">
      <alignment horizontal="right" vertical="center" wrapText="1" indent="2"/>
    </xf>
    <xf numFmtId="169" fontId="0" fillId="0" borderId="0" xfId="0" applyNumberFormat="1" applyAlignment="1">
      <alignment horizontal="right" vertical="center" indent="1"/>
    </xf>
    <xf numFmtId="0" fontId="0" fillId="0" borderId="0" xfId="0" applyNumberFormat="1" applyAlignment="1">
      <alignment horizontal="right" vertical="center" indent="1"/>
    </xf>
    <xf numFmtId="0" fontId="4" fillId="0" borderId="0" xfId="0" applyFont="1">
      <alignment vertical="center" wrapText="1"/>
    </xf>
    <xf numFmtId="0" fontId="5" fillId="0" borderId="0" xfId="3" applyFill="1" applyAlignment="1">
      <alignment horizontal="left"/>
    </xf>
    <xf numFmtId="0" fontId="7" fillId="0" borderId="0" xfId="1" applyFont="1" applyAlignment="1">
      <alignment vertical="center"/>
    </xf>
    <xf numFmtId="0" fontId="6" fillId="3" borderId="0" xfId="2">
      <alignment horizontal="left" vertical="center" indent="1"/>
    </xf>
    <xf numFmtId="0" fontId="0" fillId="0" borderId="0" xfId="0" applyAlignment="1">
      <alignment horizontal="center" vertical="center" wrapText="1"/>
    </xf>
    <xf numFmtId="0" fontId="13" fillId="2" borderId="0" xfId="1" applyFill="1" applyAlignment="1">
      <alignment vertical="center"/>
    </xf>
    <xf numFmtId="0" fontId="6" fillId="3" borderId="0" xfId="2" applyAlignment="1">
      <alignment horizontal="left" vertical="center" indent="1"/>
    </xf>
    <xf numFmtId="0" fontId="13" fillId="0" borderId="0" xfId="1" applyAlignment="1">
      <alignment vertical="center" wrapText="1"/>
    </xf>
    <xf numFmtId="0" fontId="15" fillId="0" borderId="0" xfId="1" applyFont="1" applyAlignment="1">
      <alignment vertical="center"/>
    </xf>
    <xf numFmtId="0" fontId="0" fillId="0" borderId="0" xfId="0" applyAlignment="1">
      <alignment horizontal="left" vertical="center"/>
    </xf>
  </cellXfs>
  <cellStyles count="47">
    <cellStyle name="20 % – Zvýraznění 1" xfId="24" builtinId="30" customBuiltin="1"/>
    <cellStyle name="20 % – Zvýraznění 2" xfId="28" builtinId="34" customBuiltin="1"/>
    <cellStyle name="20 % – Zvýraznění 3" xfId="32" builtinId="38" customBuiltin="1"/>
    <cellStyle name="20 % – Zvýraznění 4" xfId="36" builtinId="42" customBuiltin="1"/>
    <cellStyle name="20 % – Zvýraznění 5" xfId="40" builtinId="46" customBuiltin="1"/>
    <cellStyle name="20 % – Zvýraznění 6" xfId="44" builtinId="50" customBuiltin="1"/>
    <cellStyle name="40 % – Zvýraznění 1" xfId="25" builtinId="31" customBuiltin="1"/>
    <cellStyle name="40 % – Zvýraznění 2" xfId="29" builtinId="35" customBuiltin="1"/>
    <cellStyle name="40 % – Zvýraznění 3" xfId="33" builtinId="39" customBuiltin="1"/>
    <cellStyle name="40 % – Zvýraznění 4" xfId="37" builtinId="43" customBuiltin="1"/>
    <cellStyle name="40 % – Zvýraznění 5" xfId="41" builtinId="47" customBuiltin="1"/>
    <cellStyle name="40 % – Zvýraznění 6" xfId="45" builtinId="51" customBuiltin="1"/>
    <cellStyle name="60 % – Zvýraznění 1" xfId="26" builtinId="32" customBuiltin="1"/>
    <cellStyle name="60 % – Zvýraznění 2" xfId="30" builtinId="36" customBuiltin="1"/>
    <cellStyle name="60 % – Zvýraznění 3" xfId="34" builtinId="40" customBuiltin="1"/>
    <cellStyle name="60 % – Zvýraznění 4" xfId="38" builtinId="44" customBuiltin="1"/>
    <cellStyle name="60 % – Zvýraznění 5" xfId="42" builtinId="48" customBuiltin="1"/>
    <cellStyle name="60 % – Zvýraznění 6" xfId="46" builtinId="52" customBuiltin="1"/>
    <cellStyle name="Celkem" xfId="22" builtinId="25" customBuiltin="1"/>
    <cellStyle name="Čárka" xfId="4" builtinId="3" customBuiltin="1"/>
    <cellStyle name="Čárky bez des. míst" xfId="5" builtinId="6" customBuiltin="1"/>
    <cellStyle name="Kontrolní buňka" xfId="20" builtinId="23" customBuiltin="1"/>
    <cellStyle name="Měna" xfId="6" builtinId="4" customBuiltin="1"/>
    <cellStyle name="Měny bez des. míst" xfId="7" builtinId="7" customBuiltin="1"/>
    <cellStyle name="Nadpis 1" xfId="2" builtinId="16" customBuiltin="1"/>
    <cellStyle name="Nadpis 2" xfId="3" builtinId="17" customBuiltin="1"/>
    <cellStyle name="Nadpis 3" xfId="9" builtinId="18" customBuiltin="1"/>
    <cellStyle name="Nadpis 4" xfId="12" builtinId="19" customBuiltin="1"/>
    <cellStyle name="Název" xfId="1" builtinId="15" customBuiltin="1"/>
    <cellStyle name="Neutrální" xfId="15" builtinId="28" customBuiltin="1"/>
    <cellStyle name="Normální" xfId="0" builtinId="0" customBuiltin="1"/>
    <cellStyle name="Poznámka" xfId="10" builtinId="10" customBuiltin="1"/>
    <cellStyle name="Procenta" xfId="8" builtinId="5" customBuiltin="1"/>
    <cellStyle name="Propojená buňka" xfId="19" builtinId="24" customBuiltin="1"/>
    <cellStyle name="Správně" xfId="13" builtinId="26" customBuiltin="1"/>
    <cellStyle name="Špatně" xfId="14" builtinId="27" customBuiltin="1"/>
    <cellStyle name="Text upozornění" xfId="21" builtinId="11" customBuiltin="1"/>
    <cellStyle name="Vstup" xfId="16" builtinId="20" customBuiltin="1"/>
    <cellStyle name="Výpočet" xfId="18" builtinId="22" customBuiltin="1"/>
    <cellStyle name="Výstup" xfId="17" builtinId="21" customBuiltin="1"/>
    <cellStyle name="Vysvětlující text" xfId="11" builtinId="53" customBuiltin="1"/>
    <cellStyle name="Zvýraznění 1" xfId="23" builtinId="29" customBuiltin="1"/>
    <cellStyle name="Zvýraznění 2" xfId="27" builtinId="33" customBuiltin="1"/>
    <cellStyle name="Zvýraznění 3" xfId="31" builtinId="37" customBuiltin="1"/>
    <cellStyle name="Zvýraznění 4" xfId="35" builtinId="41" customBuiltin="1"/>
    <cellStyle name="Zvýraznění 5" xfId="39" builtinId="45" customBuiltin="1"/>
    <cellStyle name="Zvýraznění 6" xfId="43" builtinId="49" customBuiltin="1"/>
  </cellStyles>
  <dxfs count="55">
    <dxf>
      <alignment horizontal="general" vertical="center" textRotation="0" wrapText="0" indent="0" justifyLastLine="0" shrinkToFit="0" readingOrder="0"/>
    </dxf>
    <dxf>
      <numFmt numFmtId="0" formatCode="General"/>
      <alignment horizontal="right" vertical="center" textRotation="0" wrapText="0" indent="1" justifyLastLine="0" shrinkToFit="0" readingOrder="0"/>
    </dxf>
    <dxf>
      <alignment horizontal="left" vertical="center" textRotation="0" wrapText="0" indent="0" justifyLastLine="0" shrinkToFit="0" readingOrder="0"/>
    </dxf>
    <dxf>
      <numFmt numFmtId="169" formatCode="h:mm;@"/>
      <alignment horizontal="right" vertical="center" textRotation="0" wrapText="0" indent="1" justifyLastLine="0" shrinkToFit="0" readingOrder="0"/>
    </dxf>
    <dxf>
      <numFmt numFmtId="19" formatCode="dd/mm/yyyy"/>
      <alignment horizontal="right" vertical="center" textRotation="0" wrapText="1" indent="2" justifyLastLine="0" shrinkToFit="0" readingOrder="0"/>
    </dxf>
    <dxf>
      <font>
        <color rgb="FFFF0000"/>
      </font>
    </dxf>
    <dxf>
      <font>
        <b/>
        <i val="0"/>
      </font>
    </dxf>
    <dxf>
      <font>
        <b/>
        <i val="0"/>
      </font>
    </dxf>
    <dxf>
      <font>
        <b/>
        <i val="0"/>
        <color theme="3"/>
      </font>
    </dxf>
    <dxf>
      <font>
        <b/>
        <i val="0"/>
      </font>
    </dxf>
    <dxf>
      <font>
        <color rgb="FFFF0000"/>
      </font>
    </dxf>
    <dxf>
      <font>
        <b/>
        <i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</dxf>
    <dxf>
      <alignment horizontal="right" vertical="center" textRotation="0" wrapText="0" indent="1" justifyLastLine="0" shrinkToFit="0" readingOrder="0"/>
    </dxf>
    <dxf>
      <alignment horizontal="right" vertical="center" textRotation="0" wrapText="0" indent="1" justifyLastLine="0" shrinkToFit="0" readingOrder="0"/>
    </dxf>
    <dxf>
      <alignment horizontal="right" vertical="center" textRotation="0" wrapText="0" indent="1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1" justifyLastLine="0" shrinkToFit="0" readingOrder="0"/>
    </dxf>
    <dxf>
      <numFmt numFmtId="0" formatCode="General"/>
      <alignment horizontal="right" vertical="center" textRotation="0" wrapText="0" indent="1" justifyLastLine="0" shrinkToFit="0" readingOrder="0"/>
    </dxf>
    <dxf>
      <numFmt numFmtId="169" formatCode="h:mm;@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</dxf>
    <dxf>
      <numFmt numFmtId="168" formatCode="0.0"/>
    </dxf>
    <dxf>
      <numFmt numFmtId="169" formatCode="h:mm;@"/>
    </dxf>
    <dxf>
      <numFmt numFmtId="19" formatCode="dd/mm/yyyy"/>
    </dxf>
    <dxf>
      <numFmt numFmtId="168" formatCode="0.0"/>
    </dxf>
    <dxf>
      <numFmt numFmtId="169" formatCode="h:mm;@"/>
    </dxf>
    <dxf>
      <numFmt numFmtId="19" formatCode="dd/mm/yyyy"/>
    </dxf>
    <dxf>
      <numFmt numFmtId="168" formatCode="0.0"/>
    </dxf>
    <dxf>
      <numFmt numFmtId="169" formatCode="h:mm;@"/>
    </dxf>
    <dxf>
      <numFmt numFmtId="19" formatCode="dd/mm/yyyy"/>
    </dxf>
    <dxf>
      <numFmt numFmtId="168" formatCode="0.0"/>
    </dxf>
    <dxf>
      <numFmt numFmtId="169" formatCode="h:mm;@"/>
    </dxf>
    <dxf>
      <numFmt numFmtId="19" formatCode="dd/mm/yyyy"/>
    </dxf>
    <dxf>
      <numFmt numFmtId="168" formatCode="0.0"/>
    </dxf>
    <dxf>
      <numFmt numFmtId="169" formatCode="h:mm;@"/>
    </dxf>
    <dxf>
      <numFmt numFmtId="19" formatCode="dd/mm/yyyy"/>
    </dxf>
    <dxf>
      <font>
        <b/>
        <i val="0"/>
        <color theme="3"/>
      </font>
      <border>
        <top style="medium">
          <color theme="4"/>
        </top>
        <bottom style="medium">
          <color theme="4"/>
        </bottom>
      </border>
    </dxf>
    <dxf>
      <border>
        <bottom style="thin">
          <color theme="2"/>
        </bottom>
        <horizontal style="thin">
          <color theme="2"/>
        </horizontal>
      </border>
    </dxf>
  </dxfs>
  <tableStyles count="1" defaultTableStyle="TableStyleMedium2" defaultPivotStyle="PivotStyleLight16">
    <tableStyle name="Kondiční plán" pivot="0" count="2" xr9:uid="{00000000-0011-0000-FFFF-FFFF00000000}">
      <tableStyleElement type="wholeTable" dxfId="54"/>
      <tableStyleElement type="headerRow" dxfId="5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/xl/theme/theme11.xml" Id="rId8" /><Relationship Type="http://schemas.openxmlformats.org/officeDocument/2006/relationships/worksheet" Target="/xl/worksheets/sheet31.xml" Id="rId3" /><Relationship Type="http://schemas.openxmlformats.org/officeDocument/2006/relationships/worksheet" Target="/xl/worksheets/sheet72.xml" Id="rId7" /><Relationship Type="http://schemas.openxmlformats.org/officeDocument/2006/relationships/worksheet" Target="/xl/worksheets/sheet23.xml" Id="rId2" /><Relationship Type="http://schemas.openxmlformats.org/officeDocument/2006/relationships/worksheet" Target="/xl/worksheets/sheet14.xml" Id="rId1" /><Relationship Type="http://schemas.openxmlformats.org/officeDocument/2006/relationships/worksheet" Target="/xl/worksheets/sheet65.xml" Id="rId6" /><Relationship Type="http://schemas.openxmlformats.org/officeDocument/2006/relationships/calcChain" Target="/xl/calcChain.xml" Id="rId11" /><Relationship Type="http://schemas.openxmlformats.org/officeDocument/2006/relationships/worksheet" Target="/xl/worksheets/sheet56.xml" Id="rId5" /><Relationship Type="http://schemas.openxmlformats.org/officeDocument/2006/relationships/sharedStrings" Target="/xl/sharedStrings.xml" Id="rId10" /><Relationship Type="http://schemas.openxmlformats.org/officeDocument/2006/relationships/worksheet" Target="/xl/worksheets/sheet47.xml" Id="rId4" /><Relationship Type="http://schemas.openxmlformats.org/officeDocument/2006/relationships/styles" Target="/xl/styles.xml" Id="rId9" /></Relationships>
</file>

<file path=xl/charts/_rels/chart12.xml.rels>&#65279;<?xml version="1.0" encoding="utf-8"?><Relationships xmlns="http://schemas.openxmlformats.org/package/2006/relationships"><Relationship Type="http://schemas.microsoft.com/office/2011/relationships/chartColorStyle" Target="/xl/charts/colors12.xml" Id="rId2" /><Relationship Type="http://schemas.microsoft.com/office/2011/relationships/chartStyle" Target="/xl/charts/style12.xml" Id="rId1" /></Relationships>
</file>

<file path=xl/charts/_rels/chart21.xml.rels>&#65279;<?xml version="1.0" encoding="utf-8"?><Relationships xmlns="http://schemas.openxmlformats.org/package/2006/relationships"><Relationship Type="http://schemas.microsoft.com/office/2011/relationships/chartColorStyle" Target="/xl/charts/colors2.xml" Id="rId2" /><Relationship Type="http://schemas.microsoft.com/office/2011/relationships/chartStyle" Target="/xl/charts/style2.xml" Id="rId1" /></Relationships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171229424136558E-2"/>
          <c:y val="9.2426346115019653E-2"/>
          <c:w val="0.93052707815496571"/>
          <c:h val="0.81514730776996069"/>
        </c:manualLayout>
      </c:layout>
      <c:lineChart>
        <c:grouping val="standard"/>
        <c:varyColors val="0"/>
        <c:ser>
          <c:idx val="1"/>
          <c:order val="0"/>
          <c:tx>
            <c:strRef>
              <c:f>'Sledování Hmotnost'!$B$13</c:f>
              <c:strCache>
                <c:ptCount val="1"/>
                <c:pt idx="0">
                  <c:v>Pas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EF4-4D24-A2A1-FFCCE3812B20}"/>
              </c:ext>
            </c:extLst>
          </c:dPt>
          <c:val>
            <c:numRef>
              <c:f>'Sledování Pas'!$D$5:$D$8</c:f>
              <c:numCache>
                <c:formatCode>0.0</c:formatCode>
                <c:ptCount val="4"/>
                <c:pt idx="0">
                  <c:v>36</c:v>
                </c:pt>
                <c:pt idx="1">
                  <c:v>36.700000000000003</c:v>
                </c:pt>
                <c:pt idx="2">
                  <c:v>38</c:v>
                </c:pt>
                <c:pt idx="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4-4AC2-B3A6-506B32D65613}"/>
            </c:ext>
          </c:extLst>
        </c:ser>
        <c:ser>
          <c:idx val="0"/>
          <c:order val="1"/>
          <c:tx>
            <c:strRef>
              <c:f>'Sledování Hmotnost'!$B$14</c:f>
              <c:strCache>
                <c:ptCount val="1"/>
                <c:pt idx="0">
                  <c:v>Bicepsy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19050">
                <a:solidFill>
                  <a:schemeClr val="accent3"/>
                </a:solidFill>
              </a:ln>
              <a:effectLst/>
            </c:spPr>
          </c:marker>
          <c:val>
            <c:numRef>
              <c:f>'Sledování Bicepsy'!$D$5:$D$9</c:f>
              <c:numCache>
                <c:formatCode>0.0</c:formatCode>
                <c:ptCount val="5"/>
                <c:pt idx="0">
                  <c:v>13.5</c:v>
                </c:pt>
                <c:pt idx="1">
                  <c:v>13.5</c:v>
                </c:pt>
                <c:pt idx="2">
                  <c:v>13.6</c:v>
                </c:pt>
                <c:pt idx="3">
                  <c:v>13.8</c:v>
                </c:pt>
                <c:pt idx="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4-4AC2-B3A6-506B32D65613}"/>
            </c:ext>
          </c:extLst>
        </c:ser>
        <c:ser>
          <c:idx val="2"/>
          <c:order val="2"/>
          <c:tx>
            <c:strRef>
              <c:f>'Sledování Hmotnost'!$B$15</c:f>
              <c:strCache>
                <c:ptCount val="1"/>
                <c:pt idx="0">
                  <c:v>Boky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19050">
                <a:solidFill>
                  <a:schemeClr val="accent1"/>
                </a:solidFill>
              </a:ln>
              <a:effectLst/>
            </c:spPr>
          </c:marker>
          <c:val>
            <c:numRef>
              <c:f>'Sledování Boky'!$D$5:$D$7</c:f>
              <c:numCache>
                <c:formatCode>0.0</c:formatCode>
                <c:ptCount val="3"/>
                <c:pt idx="0">
                  <c:v>45</c:v>
                </c:pt>
                <c:pt idx="1">
                  <c:v>44.8</c:v>
                </c:pt>
                <c:pt idx="2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74-4AC2-B3A6-506B32D65613}"/>
            </c:ext>
          </c:extLst>
        </c:ser>
        <c:ser>
          <c:idx val="3"/>
          <c:order val="3"/>
          <c:tx>
            <c:strRef>
              <c:f>'Sledování Hmotnost'!$B$16</c:f>
              <c:strCache>
                <c:ptCount val="1"/>
                <c:pt idx="0">
                  <c:v>Stehna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19050">
                <a:solidFill>
                  <a:schemeClr val="accent4"/>
                </a:solidFill>
              </a:ln>
              <a:effectLst/>
            </c:spPr>
          </c:marker>
          <c:val>
            <c:numRef>
              <c:f>'Sledování Stehna'!$D$5:$D$11</c:f>
              <c:numCache>
                <c:formatCode>0.0</c:formatCode>
                <c:ptCount val="7"/>
                <c:pt idx="0">
                  <c:v>22</c:v>
                </c:pt>
                <c:pt idx="1">
                  <c:v>21</c:v>
                </c:pt>
                <c:pt idx="2">
                  <c:v>20.5</c:v>
                </c:pt>
                <c:pt idx="3">
                  <c:v>21</c:v>
                </c:pt>
                <c:pt idx="4">
                  <c:v>22</c:v>
                </c:pt>
                <c:pt idx="5">
                  <c:v>21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74-4AC2-B3A6-506B32D65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879128"/>
        <c:axId val="331878344"/>
        <c:extLst/>
      </c:lineChart>
      <c:catAx>
        <c:axId val="331879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1878344"/>
        <c:crosses val="autoZero"/>
        <c:auto val="1"/>
        <c:lblAlgn val="ctr"/>
        <c:lblOffset val="100"/>
        <c:noMultiLvlLbl val="0"/>
      </c:catAx>
      <c:valAx>
        <c:axId val="331878344"/>
        <c:scaling>
          <c:orientation val="minMax"/>
          <c:max val="50"/>
          <c:min val="1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31879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976489358239793E-2"/>
          <c:y val="3.5898821470845554E-2"/>
          <c:w val="0.93131980970314265"/>
          <c:h val="0.85620915032679734"/>
        </c:manualLayout>
      </c:layout>
      <c:areaChart>
        <c:grouping val="standard"/>
        <c:varyColors val="0"/>
        <c:ser>
          <c:idx val="1"/>
          <c:order val="0"/>
          <c:tx>
            <c:strRef>
              <c:f>'Sledování Hmotnost'!$B$12</c:f>
              <c:strCache>
                <c:ptCount val="1"/>
                <c:pt idx="0">
                  <c:v>Hmotnost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val>
            <c:numRef>
              <c:f>'Sledování Hmotnost'!$D$20:$D$25</c:f>
              <c:numCache>
                <c:formatCode>0.0</c:formatCode>
                <c:ptCount val="6"/>
                <c:pt idx="0">
                  <c:v>155</c:v>
                </c:pt>
                <c:pt idx="1">
                  <c:v>154.5</c:v>
                </c:pt>
                <c:pt idx="2">
                  <c:v>154.19999999999999</c:v>
                </c:pt>
                <c:pt idx="3">
                  <c:v>153.80000000000001</c:v>
                </c:pt>
                <c:pt idx="4">
                  <c:v>154.5</c:v>
                </c:pt>
                <c:pt idx="5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A-4F85-B5AE-56BCD8AB2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721960"/>
        <c:axId val="457709824"/>
      </c:areaChart>
      <c:catAx>
        <c:axId val="452721960"/>
        <c:scaling>
          <c:orientation val="minMax"/>
        </c:scaling>
        <c:delete val="1"/>
        <c:axPos val="b"/>
        <c:numFmt formatCode="m\/d\/yyyy" sourceLinked="1"/>
        <c:majorTickMark val="out"/>
        <c:minorTickMark val="none"/>
        <c:tickLblPos val="nextTo"/>
        <c:crossAx val="457709824"/>
        <c:crosses val="autoZero"/>
        <c:auto val="1"/>
        <c:lblAlgn val="ctr"/>
        <c:lblOffset val="100"/>
        <c:noMultiLvlLbl val="1"/>
      </c:catAx>
      <c:valAx>
        <c:axId val="45770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cross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2721960"/>
        <c:crosses val="autoZero"/>
        <c:crossBetween val="midCat"/>
      </c:valAx>
      <c:spPr>
        <a:noFill/>
        <a:ln>
          <a:solidFill>
            <a:schemeClr val="bg2"/>
          </a:solidFill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/xl/media/image1.png" Id="rId3" /><Relationship Type="http://schemas.openxmlformats.org/officeDocument/2006/relationships/chart" Target="/xl/charts/chart21.xml" Id="rId2" /><Relationship Type="http://schemas.openxmlformats.org/officeDocument/2006/relationships/chart" Target="/xl/charts/chart12.xml" Id="rId1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_rels/drawing47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_rels/drawing56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_rels/drawing65.xml.rels>&#65279;<?xml version="1.0" encoding="utf-8"?><Relationships xmlns="http://schemas.openxmlformats.org/package/2006/relationships"><Relationship Type="http://schemas.openxmlformats.org/officeDocument/2006/relationships/image" Target="/xl/media/image22.png" Id="rId1" /></Relationships>
</file>

<file path=xl/drawings/_rels/drawing72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142874</xdr:colOff>
      <xdr:row>3</xdr:row>
      <xdr:rowOff>19050</xdr:rowOff>
    </xdr:from>
    <xdr:to>
      <xdr:col>18</xdr:col>
      <xdr:colOff>514349</xdr:colOff>
      <xdr:row>8</xdr:row>
      <xdr:rowOff>238125</xdr:rowOff>
    </xdr:to>
    <xdr:graphicFrame macro="">
      <xdr:nvGraphicFramePr>
        <xdr:cNvPr id="2" name="TělesnéÚdaje" descr="Spojnicový graf sledující vývoj jednotlivých počátečních statistik včetně boků, pasu, stehen a bicepsů.">
          <a:extLst>
            <a:ext uri="{FF2B5EF4-FFF2-40B4-BE49-F238E27FC236}">
              <a16:creationId xmlns:a16="http://schemas.microsoft.com/office/drawing/2014/main" id="{B7F05A8B-19E3-45A3-90F3-B764D616D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190500</xdr:colOff>
      <xdr:row>10</xdr:row>
      <xdr:rowOff>38100</xdr:rowOff>
    </xdr:from>
    <xdr:to>
      <xdr:col>18</xdr:col>
      <xdr:colOff>592411</xdr:colOff>
      <xdr:row>16</xdr:row>
      <xdr:rowOff>209550</xdr:rowOff>
    </xdr:to>
    <xdr:graphicFrame macro="">
      <xdr:nvGraphicFramePr>
        <xdr:cNvPr id="3" name="Hmotnost" descr="Plošný graf sledující vývoj hmotnosti.">
          <a:extLst>
            <a:ext uri="{FF2B5EF4-FFF2-40B4-BE49-F238E27FC236}">
              <a16:creationId xmlns:a16="http://schemas.microsoft.com/office/drawing/2014/main" id="{F02ECB4D-425D-49EE-8060-EB0DE79313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266700</xdr:colOff>
      <xdr:row>0</xdr:row>
      <xdr:rowOff>133350</xdr:rowOff>
    </xdr:from>
    <xdr:to>
      <xdr:col>18</xdr:col>
      <xdr:colOff>517017</xdr:colOff>
      <xdr:row>0</xdr:row>
      <xdr:rowOff>712834</xdr:rowOff>
    </xdr:to>
    <xdr:pic>
      <xdr:nvPicPr>
        <xdr:cNvPr id="4" name="Obrázek 3" descr="Silueta osoby při různých cvicích.">
          <a:extLst>
            <a:ext uri="{FF2B5EF4-FFF2-40B4-BE49-F238E27FC236}">
              <a16:creationId xmlns:a16="http://schemas.microsoft.com/office/drawing/2014/main" id="{362DE5D9-ECE4-4FE8-A22D-AEEA0444A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33350"/>
          <a:ext cx="7479792" cy="57948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133350</xdr:rowOff>
    </xdr:from>
    <xdr:to>
      <xdr:col>19</xdr:col>
      <xdr:colOff>517017</xdr:colOff>
      <xdr:row>0</xdr:row>
      <xdr:rowOff>712834</xdr:rowOff>
    </xdr:to>
    <xdr:pic>
      <xdr:nvPicPr>
        <xdr:cNvPr id="4" name="Obrázek 3" descr="Silueta osoby při různých cvicích.">
          <a:extLst>
            <a:ext uri="{FF2B5EF4-FFF2-40B4-BE49-F238E27FC236}">
              <a16:creationId xmlns:a16="http://schemas.microsoft.com/office/drawing/2014/main" id="{BA12A1ED-3AEF-488E-87E9-C1897F398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33350"/>
          <a:ext cx="7479792" cy="579484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133350</xdr:rowOff>
    </xdr:from>
    <xdr:to>
      <xdr:col>19</xdr:col>
      <xdr:colOff>517017</xdr:colOff>
      <xdr:row>0</xdr:row>
      <xdr:rowOff>712834</xdr:rowOff>
    </xdr:to>
    <xdr:pic>
      <xdr:nvPicPr>
        <xdr:cNvPr id="4" name="Obrázek 3" descr="Silueta osoby při různých cvicích.">
          <a:extLst>
            <a:ext uri="{FF2B5EF4-FFF2-40B4-BE49-F238E27FC236}">
              <a16:creationId xmlns:a16="http://schemas.microsoft.com/office/drawing/2014/main" id="{D934CC57-2E18-4E24-9D06-8D7751D86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33350"/>
          <a:ext cx="7479792" cy="579484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133350</xdr:rowOff>
    </xdr:from>
    <xdr:to>
      <xdr:col>19</xdr:col>
      <xdr:colOff>517017</xdr:colOff>
      <xdr:row>0</xdr:row>
      <xdr:rowOff>712834</xdr:rowOff>
    </xdr:to>
    <xdr:pic>
      <xdr:nvPicPr>
        <xdr:cNvPr id="4" name="Obrázek 3" descr="Silueta osoby při různých cvicích.">
          <a:extLst>
            <a:ext uri="{FF2B5EF4-FFF2-40B4-BE49-F238E27FC236}">
              <a16:creationId xmlns:a16="http://schemas.microsoft.com/office/drawing/2014/main" id="{1BE6C95D-0C9C-4FE3-A6BE-110D43A3D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33350"/>
          <a:ext cx="7479792" cy="579484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133350</xdr:rowOff>
    </xdr:from>
    <xdr:to>
      <xdr:col>19</xdr:col>
      <xdr:colOff>517017</xdr:colOff>
      <xdr:row>0</xdr:row>
      <xdr:rowOff>712834</xdr:rowOff>
    </xdr:to>
    <xdr:pic>
      <xdr:nvPicPr>
        <xdr:cNvPr id="4" name="Obrázek 3" descr="Silueta osoby při různých cvicích.">
          <a:extLst>
            <a:ext uri="{FF2B5EF4-FFF2-40B4-BE49-F238E27FC236}">
              <a16:creationId xmlns:a16="http://schemas.microsoft.com/office/drawing/2014/main" id="{FAB75DE5-335C-47DC-A055-0547A8023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33350"/>
          <a:ext cx="7479792" cy="579484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133350</xdr:rowOff>
    </xdr:from>
    <xdr:to>
      <xdr:col>7</xdr:col>
      <xdr:colOff>1771650</xdr:colOff>
      <xdr:row>0</xdr:row>
      <xdr:rowOff>712834</xdr:rowOff>
    </xdr:to>
    <xdr:pic>
      <xdr:nvPicPr>
        <xdr:cNvPr id="3" name="Obrázek 2" descr="Silueta osoby při různých cvicích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57625" y="133350"/>
          <a:ext cx="4819650" cy="579484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1171575</xdr:colOff>
      <xdr:row>0</xdr:row>
      <xdr:rowOff>133350</xdr:rowOff>
    </xdr:from>
    <xdr:to>
      <xdr:col>10</xdr:col>
      <xdr:colOff>517017</xdr:colOff>
      <xdr:row>0</xdr:row>
      <xdr:rowOff>712834</xdr:rowOff>
    </xdr:to>
    <xdr:pic>
      <xdr:nvPicPr>
        <xdr:cNvPr id="3" name="Obrázek 2" descr="Silueta osoby při různých cvicích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33350"/>
          <a:ext cx="7479792" cy="579484"/>
        </a:xfrm>
        <a:prstGeom prst="rect">
          <a:avLst/>
        </a:prstGeom>
      </xdr:spPr>
    </xdr:pic>
    <xdr:clientData/>
  </xdr:twoCellAnchor>
</xdr:wsDr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00000000}" name="SledováníHmotnosti" displayName="SledováníHmotnosti" ref="B19:D25" totalsRowShown="0">
  <autoFilter ref="B19:D25" xr:uid="{00000000-0009-0000-0100-00001D000000}"/>
  <tableColumns count="3">
    <tableColumn id="1" xr3:uid="{00000000-0010-0000-0000-000001000000}" name="Datum" dataDxfId="52">
      <calculatedColumnFormula>TODAY()+30+ROW()</calculatedColumnFormula>
    </tableColumn>
    <tableColumn id="3" xr3:uid="{00000000-0010-0000-0000-000003000000}" name="Čas" dataDxfId="51"/>
    <tableColumn id="2" xr3:uid="{00000000-0010-0000-0000-000002000000}" name="Hmotnost" dataDxfId="50"/>
  </tableColumns>
  <tableStyleInfo name="Kondiční plán" showFirstColumn="0" showLastColumn="0" showRowStripes="1" showColumnStripes="0"/>
  <extLst>
    <ext xmlns:x14="http://schemas.microsoft.com/office/spreadsheetml/2009/9/main" uri="{504A1905-F514-4f6f-8877-14C23A59335A}">
      <x14:table altTextSummary="Do této tabulky zadejte datum, čas a hmotnost.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01000000}" name="SledováníObvoduPasu" displayName="SledováníObvoduPasu" ref="B4:D8" totalsRowShown="0">
  <autoFilter ref="B4:D8" xr:uid="{00000000-0009-0000-0100-000021000000}"/>
  <tableColumns count="3">
    <tableColumn id="1" xr3:uid="{00000000-0010-0000-0100-000001000000}" name="Datum" dataDxfId="49">
      <calculatedColumnFormula>TODAY()+30+ROW()</calculatedColumnFormula>
    </tableColumn>
    <tableColumn id="3" xr3:uid="{00000000-0010-0000-0100-000003000000}" name="Čas" dataDxfId="48"/>
    <tableColumn id="2" xr3:uid="{00000000-0010-0000-0100-000002000000}" name="Velikost" dataDxfId="47"/>
  </tableColumns>
  <tableStyleInfo name="Kondiční plán" showFirstColumn="0" showLastColumn="0" showRowStripes="1" showColumnStripes="0"/>
  <extLst>
    <ext xmlns:x14="http://schemas.microsoft.com/office/spreadsheetml/2009/9/main" uri="{504A1905-F514-4f6f-8877-14C23A59335A}">
      <x14:table altTextSummary="Do této tabulky zadejte datum, čas a velikost.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02000000}" name="SledováníObvoduBicepsů" displayName="SledováníObvoduBicepsů" ref="B4:D9" totalsRowShown="0">
  <autoFilter ref="B4:D9" xr:uid="{00000000-0009-0000-0100-000028000000}"/>
  <tableColumns count="3">
    <tableColumn id="1" xr3:uid="{00000000-0010-0000-0200-000001000000}" name="Datum" dataDxfId="46">
      <calculatedColumnFormula>TODAY()+30+ROW()</calculatedColumnFormula>
    </tableColumn>
    <tableColumn id="3" xr3:uid="{00000000-0010-0000-0200-000003000000}" name="Čas" dataDxfId="45"/>
    <tableColumn id="2" xr3:uid="{00000000-0010-0000-0200-000002000000}" name="Velikost" dataDxfId="44"/>
  </tableColumns>
  <tableStyleInfo name="Kondiční plán" showFirstColumn="0" showLastColumn="0" showRowStripes="1" showColumnStripes="0"/>
  <extLst>
    <ext xmlns:x14="http://schemas.microsoft.com/office/spreadsheetml/2009/9/main" uri="{504A1905-F514-4f6f-8877-14C23A59335A}">
      <x14:table altTextSummary="Do této tabulky zadejte datum, čas a velikost."/>
    </ext>
  </extLst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3000000}" name="SledováníObvoduBoků" displayName="SledováníObvoduBoků" ref="B4:D7" totalsRowShown="0">
  <autoFilter ref="B4:D7" xr:uid="{00000000-0009-0000-0100-00001A000000}"/>
  <tableColumns count="3">
    <tableColumn id="1" xr3:uid="{00000000-0010-0000-0300-000001000000}" name="Datum" dataDxfId="43">
      <calculatedColumnFormula>TODAY()+30+ROW()</calculatedColumnFormula>
    </tableColumn>
    <tableColumn id="3" xr3:uid="{00000000-0010-0000-0300-000003000000}" name="Čas" dataDxfId="42"/>
    <tableColumn id="2" xr3:uid="{00000000-0010-0000-0300-000002000000}" name="Velikost" dataDxfId="41"/>
  </tableColumns>
  <tableStyleInfo name="Kondiční plán" showFirstColumn="0" showLastColumn="0" showRowStripes="1" showColumnStripes="0"/>
  <extLst>
    <ext xmlns:x14="http://schemas.microsoft.com/office/spreadsheetml/2009/9/main" uri="{504A1905-F514-4f6f-8877-14C23A59335A}">
      <x14:table altTextSummary="Do této tabulky zadejte datum, čas a velikost."/>
    </ext>
  </extLst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SledováníObvoduStehen" displayName="SledováníObvoduStehen" ref="B4:D11" totalsRowShown="0">
  <autoFilter ref="B4:D11" xr:uid="{00000000-0009-0000-0100-000016000000}"/>
  <tableColumns count="3">
    <tableColumn id="1" xr3:uid="{00000000-0010-0000-0400-000001000000}" name="Datum" dataDxfId="40">
      <calculatedColumnFormula>TODAY()+30+ROW()</calculatedColumnFormula>
    </tableColumn>
    <tableColumn id="3" xr3:uid="{00000000-0010-0000-0400-000003000000}" name="Čas" dataDxfId="39"/>
    <tableColumn id="2" xr3:uid="{00000000-0010-0000-0400-000002000000}" name="Velikost" dataDxfId="38"/>
  </tableColumns>
  <tableStyleInfo name="Kondiční plán" showFirstColumn="0" showLastColumn="0" showRowStripes="1" showColumnStripes="0"/>
  <extLst>
    <ext xmlns:x14="http://schemas.microsoft.com/office/spreadsheetml/2009/9/main" uri="{504A1905-F514-4f6f-8877-14C23A59335A}">
      <x14:table altTextSummary="Do této tabulky zadejte datum, čas a velikost."/>
    </ext>
  </extLst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ZáznamAktivit" displayName="ZáznamAktivit" ref="B10:H15" dataDxfId="37">
  <autoFilter ref="B10:H15" xr:uid="{00000000-0009-0000-0100-000007000000}"/>
  <tableColumns count="7">
    <tableColumn id="1" xr3:uid="{00000000-0010-0000-0500-000001000000}" name="DATUM" totalsRowLabel="CELKEM" dataDxfId="4" totalsRowDxfId="12" dataCellStyle="Normální"/>
    <tableColumn id="2" xr3:uid="{00000000-0010-0000-0500-000002000000}" name="AKTIVITA" dataDxfId="2" dataCellStyle="Normální"/>
    <tableColumn id="9" xr3:uid="{00000000-0010-0000-0500-000009000000}" name="ČAS ZAHÁJENÍ" dataDxfId="3" totalsRowDxfId="13" dataCellStyle="Normální"/>
    <tableColumn id="10" xr3:uid="{00000000-0010-0000-0500-00000A000000}" name="DOBA TRVÁNÍ" dataDxfId="36" totalsRowDxfId="14" dataCellStyle="Normální"/>
    <tableColumn id="3" xr3:uid="{00000000-0010-0000-0500-000003000000}" name="VZDÁLENOST" totalsRowFunction="sum" dataDxfId="35" dataCellStyle="Normální"/>
    <tableColumn id="5" xr3:uid="{00000000-0010-0000-0500-000005000000}" name="KALORIE" totalsRowFunction="sum" dataDxfId="1" totalsRowDxfId="15" dataCellStyle="Normální"/>
    <tableColumn id="7" xr3:uid="{00000000-0010-0000-0500-000007000000}" name="POZNÁMKA" totalsRowFunction="count" dataDxfId="0" dataCellStyle="Normální"/>
  </tableColumns>
  <tableStyleInfo name="Kondiční plán" showFirstColumn="0" showLastColumn="0" showRowStripes="1" showColumnStripes="0"/>
  <extLst>
    <ext xmlns:x14="http://schemas.microsoft.com/office/spreadsheetml/2009/9/main" uri="{504A1905-F514-4f6f-8877-14C23A59335A}">
      <x14:table altTextSummary="Do této tabulky zadejte datum, počáteční čas, trvání, vzdálenost, kalorie a poznámky a vyberte aktivitu_x000d__x000a_Obrázek: Silueta osoby při různých cvicích."/>
    </ext>
  </extLst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ZáznamyJídel" displayName="ZáznamyJídel" ref="B7:L18">
  <autoFilter ref="B7:L18" xr:uid="{00000000-0009-0000-0100-000008000000}"/>
  <tableColumns count="11">
    <tableColumn id="4" xr3:uid="{00000000-0010-0000-0600-000004000000}" name="DATUM" totalsRowLabel="Celkem" dataDxfId="34"/>
    <tableColumn id="1" xr3:uid="{00000000-0010-0000-0600-000001000000}" name="JÍDLO" dataDxfId="33"/>
    <tableColumn id="2" xr3:uid="{00000000-0010-0000-0600-000002000000}" name="POTRAVINY" dataDxfId="32"/>
    <tableColumn id="3" xr3:uid="{00000000-0010-0000-0600-000003000000}" name="KALORIE" totalsRowFunction="sum" dataDxfId="31" totalsRowDxfId="30"/>
    <tableColumn id="5" xr3:uid="{00000000-0010-0000-0600-000005000000}" name="TUK" totalsRowFunction="sum" dataDxfId="29" totalsRowDxfId="28"/>
    <tableColumn id="6" xr3:uid="{00000000-0010-0000-0600-000006000000}" name="CHOLESTEROL" totalsRowFunction="sum" dataDxfId="27" totalsRowDxfId="26"/>
    <tableColumn id="7" xr3:uid="{00000000-0010-0000-0600-000007000000}" name="SODÍK" totalsRowFunction="sum" dataDxfId="25" totalsRowDxfId="24"/>
    <tableColumn id="8" xr3:uid="{00000000-0010-0000-0600-000008000000}" name="SACHARIDY" totalsRowFunction="sum" dataDxfId="23" totalsRowDxfId="22"/>
    <tableColumn id="9" xr3:uid="{00000000-0010-0000-0600-000009000000}" name="BÍLKOVINY" totalsRowFunction="sum" dataDxfId="21" totalsRowDxfId="20"/>
    <tableColumn id="12" xr3:uid="{00000000-0010-0000-0600-00000C000000}" name="CUKR" totalsRowFunction="sum" dataDxfId="19" totalsRowDxfId="18"/>
    <tableColumn id="13" xr3:uid="{00000000-0010-0000-0600-00000D000000}" name="VLÁKNINA" totalsRowFunction="sum" dataDxfId="17" totalsRowDxfId="16"/>
  </tableColumns>
  <tableStyleInfo name="Kondiční plán" showFirstColumn="0" showLastColumn="0" showRowStripes="1" showColumnStripes="0"/>
  <extLst>
    <ext xmlns:x14="http://schemas.microsoft.com/office/spreadsheetml/2009/9/main" uri="{504A1905-F514-4f6f-8877-14C23A59335A}">
      <x14:table altTextSummary=" Do této tabulky zadejte datum, typ jídla a jednotlivá jídla. Přizpůsobením záhlaví tabulky můžete sledovat konkrétní nutriční potřeby."/>
    </ext>
  </extLst>
</table>
</file>

<file path=xl/theme/theme11.xml><?xml version="1.0" encoding="utf-8"?>
<a:theme xmlns:a="http://schemas.openxmlformats.org/drawingml/2006/main" name="Office Theme">
  <a:themeElements>
    <a:clrScheme name="Fitness Plan">
      <a:dk1>
        <a:sysClr val="windowText" lastClr="000000"/>
      </a:dk1>
      <a:lt1>
        <a:sysClr val="window" lastClr="FFFFFF"/>
      </a:lt1>
      <a:dk2>
        <a:srgbClr val="505050"/>
      </a:dk2>
      <a:lt2>
        <a:srgbClr val="F5F5F5"/>
      </a:lt2>
      <a:accent1>
        <a:srgbClr val="6D5CA7"/>
      </a:accent1>
      <a:accent2>
        <a:srgbClr val="FBD22D"/>
      </a:accent2>
      <a:accent3>
        <a:srgbClr val="475BA8"/>
      </a:accent3>
      <a:accent4>
        <a:srgbClr val="737480"/>
      </a:accent4>
      <a:accent5>
        <a:srgbClr val="9C4A5C"/>
      </a:accent5>
      <a:accent6>
        <a:srgbClr val="FF9900"/>
      </a:accent6>
      <a:hlink>
        <a:srgbClr val="475BA8"/>
      </a:hlink>
      <a:folHlink>
        <a:srgbClr val="9C4A5C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&#65279;<?xml version="1.0" encoding="utf-8"?><Relationships xmlns="http://schemas.openxmlformats.org/package/2006/relationships"><Relationship Type="http://schemas.openxmlformats.org/officeDocument/2006/relationships/table" Target="/xl/tables/table14.xml" Id="rId3" /><Relationship Type="http://schemas.openxmlformats.org/officeDocument/2006/relationships/drawing" Target="/xl/drawings/drawing14.xml" Id="rId2" /><Relationship Type="http://schemas.openxmlformats.org/officeDocument/2006/relationships/printerSettings" Target="/xl/printerSettings/printerSettings14.bin" Id="rId1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table" Target="/xl/tables/table23.xml" Id="rId3" /><Relationship Type="http://schemas.openxmlformats.org/officeDocument/2006/relationships/drawing" Target="/xl/drawings/drawing23.xml" Id="rId2" /><Relationship Type="http://schemas.openxmlformats.org/officeDocument/2006/relationships/printerSettings" Target="/xl/printerSettings/printerSettings23.bin" Id="rId1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table" Target="/xl/tables/table31.xml" Id="rId3" /><Relationship Type="http://schemas.openxmlformats.org/officeDocument/2006/relationships/drawing" Target="/xl/drawings/drawing31.xml" Id="rId2" /><Relationship Type="http://schemas.openxmlformats.org/officeDocument/2006/relationships/printerSettings" Target="/xl/printerSettings/printerSettings31.bin" Id="rId1" /></Relationships>
</file>

<file path=xl/worksheets/_rels/sheet47.xml.rels>&#65279;<?xml version="1.0" encoding="utf-8"?><Relationships xmlns="http://schemas.openxmlformats.org/package/2006/relationships"><Relationship Type="http://schemas.openxmlformats.org/officeDocument/2006/relationships/table" Target="/xl/tables/table47.xml" Id="rId3" /><Relationship Type="http://schemas.openxmlformats.org/officeDocument/2006/relationships/drawing" Target="/xl/drawings/drawing47.xml" Id="rId2" /><Relationship Type="http://schemas.openxmlformats.org/officeDocument/2006/relationships/printerSettings" Target="/xl/printerSettings/printerSettings47.bin" Id="rId1" /></Relationships>
</file>

<file path=xl/worksheets/_rels/sheet56.xml.rels>&#65279;<?xml version="1.0" encoding="utf-8"?><Relationships xmlns="http://schemas.openxmlformats.org/package/2006/relationships"><Relationship Type="http://schemas.openxmlformats.org/officeDocument/2006/relationships/table" Target="/xl/tables/table56.xml" Id="rId3" /><Relationship Type="http://schemas.openxmlformats.org/officeDocument/2006/relationships/drawing" Target="/xl/drawings/drawing56.xml" Id="rId2" /><Relationship Type="http://schemas.openxmlformats.org/officeDocument/2006/relationships/printerSettings" Target="/xl/printerSettings/printerSettings56.bin" Id="rId1" /></Relationships>
</file>

<file path=xl/worksheets/_rels/sheet65.xml.rels>&#65279;<?xml version="1.0" encoding="utf-8"?><Relationships xmlns="http://schemas.openxmlformats.org/package/2006/relationships"><Relationship Type="http://schemas.openxmlformats.org/officeDocument/2006/relationships/table" Target="/xl/tables/table65.xml" Id="rId3" /><Relationship Type="http://schemas.openxmlformats.org/officeDocument/2006/relationships/drawing" Target="/xl/drawings/drawing65.xml" Id="rId2" /><Relationship Type="http://schemas.openxmlformats.org/officeDocument/2006/relationships/printerSettings" Target="/xl/printerSettings/printerSettings65.bin" Id="rId1" /></Relationships>
</file>

<file path=xl/worksheets/_rels/sheet72.xml.rels>&#65279;<?xml version="1.0" encoding="utf-8"?><Relationships xmlns="http://schemas.openxmlformats.org/package/2006/relationships"><Relationship Type="http://schemas.openxmlformats.org/officeDocument/2006/relationships/table" Target="/xl/tables/table72.xml" Id="rId3" /><Relationship Type="http://schemas.openxmlformats.org/officeDocument/2006/relationships/drawing" Target="/xl/drawings/drawing72.xml" Id="rId2" /><Relationship Type="http://schemas.openxmlformats.org/officeDocument/2006/relationships/printerSettings" Target="/xl/printerSettings/printerSettings72.bin" Id="rId1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S25"/>
  <sheetViews>
    <sheetView showGridLines="0" tabSelected="1" zoomScaleNormal="100" workbookViewId="0"/>
  </sheetViews>
  <sheetFormatPr defaultColWidth="9.140625" defaultRowHeight="18" customHeight="1" x14ac:dyDescent="0.25"/>
  <cols>
    <col min="1" max="1" width="2.7109375" style="6" customWidth="1"/>
    <col min="2" max="2" width="11.5703125" style="6" bestFit="1" customWidth="1"/>
    <col min="3" max="3" width="10.7109375" style="6" customWidth="1"/>
    <col min="4" max="4" width="12" style="6" bestFit="1" customWidth="1"/>
    <col min="5" max="5" width="23.85546875" style="6" bestFit="1" customWidth="1"/>
    <col min="6" max="6" width="9.42578125" style="6" customWidth="1"/>
    <col min="7" max="7" width="9.28515625" style="6" customWidth="1"/>
    <col min="8" max="8" width="2.7109375" style="6" customWidth="1"/>
    <col min="9" max="9" width="11.5703125" style="6" customWidth="1"/>
    <col min="10" max="10" width="9.42578125" style="6" customWidth="1"/>
    <col min="11" max="11" width="9.28515625" style="6" customWidth="1"/>
    <col min="12" max="12" width="2.7109375" style="6" customWidth="1"/>
    <col min="13" max="13" width="11.5703125" style="6" customWidth="1"/>
    <col min="14" max="14" width="9.42578125" style="6" customWidth="1"/>
    <col min="15" max="15" width="9.28515625" style="6" customWidth="1"/>
    <col min="16" max="16" width="2.7109375" style="6" customWidth="1"/>
    <col min="17" max="17" width="11.5703125" style="6" customWidth="1"/>
    <col min="18" max="18" width="9.42578125" style="6" customWidth="1"/>
    <col min="19" max="19" width="9.28515625" style="6" customWidth="1"/>
    <col min="20" max="20" width="2.7109375" style="6" customWidth="1"/>
    <col min="21" max="16384" width="9.140625" style="6"/>
  </cols>
  <sheetData>
    <row r="1" spans="2:19" ht="57.75" customHeight="1" x14ac:dyDescent="0.25">
      <c r="B1" s="46" t="s">
        <v>0</v>
      </c>
      <c r="C1" s="46"/>
      <c r="D1" s="46"/>
      <c r="E1" s="46"/>
      <c r="F1" s="44" t="s">
        <v>22</v>
      </c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2:19" ht="21" customHeight="1" x14ac:dyDescent="0.25">
      <c r="B2" s="46"/>
      <c r="C2" s="46"/>
      <c r="D2" s="46"/>
      <c r="E2" s="46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2:19" ht="30.75" customHeight="1" x14ac:dyDescent="0.25">
      <c r="B3" s="47" t="s">
        <v>1</v>
      </c>
      <c r="C3" s="47"/>
      <c r="D3" s="47"/>
      <c r="E3" s="36" t="str">
        <f>"TĚLESNÉ ÚDAJE "&amp;IF(MěrnáJednotka="Imperiální","(palce)","(cm)")</f>
        <v>TĚLESNÉ ÚDAJE (palce)</v>
      </c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2:19" ht="22.5" customHeight="1" x14ac:dyDescent="0.25">
      <c r="B4" s="17" t="s">
        <v>2</v>
      </c>
      <c r="C4" s="14" t="s">
        <v>15</v>
      </c>
      <c r="D4" s="11"/>
      <c r="E4" s="44" t="s">
        <v>20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2:19" ht="21.75" customHeight="1" x14ac:dyDescent="0.25">
      <c r="B5" s="17" t="s">
        <v>3</v>
      </c>
      <c r="C5" s="14">
        <v>35</v>
      </c>
      <c r="D5" s="11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2:19" ht="21.75" customHeight="1" x14ac:dyDescent="0.25">
      <c r="B6" s="17" t="s">
        <v>4</v>
      </c>
      <c r="C6" s="14">
        <v>64</v>
      </c>
      <c r="D6" s="11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spans="2:19" ht="21.75" customHeight="1" x14ac:dyDescent="0.25">
      <c r="B7" s="17" t="s">
        <v>5</v>
      </c>
      <c r="C7" s="15" t="s">
        <v>16</v>
      </c>
      <c r="D7" s="11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2:19" ht="21.75" customHeight="1" x14ac:dyDescent="0.25">
      <c r="B8" s="17" t="s">
        <v>6</v>
      </c>
      <c r="C8" s="16">
        <f>IF(VšeÚplné,BMI,"")</f>
        <v>26.602783203125</v>
      </c>
      <c r="D8" s="11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</row>
    <row r="9" spans="2:19" ht="25.5" customHeight="1" x14ac:dyDescent="0.25">
      <c r="B9" s="48" t="str">
        <f>IF(VšeÚplné,"","K výpočtu BMI zadejte výšku a aktuální hmotnost.")</f>
        <v/>
      </c>
      <c r="C9" s="48"/>
      <c r="D9" s="48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</row>
    <row r="10" spans="2:19" ht="30.75" customHeight="1" x14ac:dyDescent="0.25">
      <c r="B10" s="47" t="s">
        <v>7</v>
      </c>
      <c r="C10" s="47"/>
      <c r="D10" s="47"/>
      <c r="E10" s="36" t="str">
        <f>"HMOTNOST " &amp;IF(MěrnáJednotka="Imperiální","(libry)","(kg)")</f>
        <v>HMOTNOST (libry)</v>
      </c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</row>
    <row r="11" spans="2:19" ht="21.75" customHeight="1" x14ac:dyDescent="0.25">
      <c r="B11" s="18" t="s">
        <v>8</v>
      </c>
      <c r="C11" s="9" t="s">
        <v>17</v>
      </c>
      <c r="D11" s="9" t="s">
        <v>19</v>
      </c>
      <c r="E11" s="44" t="s">
        <v>21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</row>
    <row r="12" spans="2:19" ht="21.75" customHeight="1" x14ac:dyDescent="0.25">
      <c r="B12" s="17" t="s">
        <v>9</v>
      </c>
      <c r="C12" s="1">
        <v>155</v>
      </c>
      <c r="D12" s="1">
        <v>140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</row>
    <row r="13" spans="2:19" ht="21.75" customHeight="1" x14ac:dyDescent="0.25">
      <c r="B13" s="17" t="s">
        <v>10</v>
      </c>
      <c r="C13" s="1">
        <v>36</v>
      </c>
      <c r="D13" s="1">
        <v>28</v>
      </c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</row>
    <row r="14" spans="2:19" ht="21.75" customHeight="1" x14ac:dyDescent="0.25">
      <c r="B14" s="17" t="s">
        <v>11</v>
      </c>
      <c r="C14" s="1">
        <v>13.5</v>
      </c>
      <c r="D14" s="1">
        <v>14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</row>
    <row r="15" spans="2:19" ht="21.75" customHeight="1" x14ac:dyDescent="0.25">
      <c r="B15" s="17" t="s">
        <v>12</v>
      </c>
      <c r="C15" s="1">
        <v>45</v>
      </c>
      <c r="D15" s="1">
        <v>38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</row>
    <row r="16" spans="2:19" ht="21.75" customHeight="1" x14ac:dyDescent="0.25">
      <c r="B16" s="17" t="s">
        <v>13</v>
      </c>
      <c r="C16" s="1">
        <v>22</v>
      </c>
      <c r="D16" s="1">
        <v>17</v>
      </c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2:19" ht="21.2" customHeight="1" x14ac:dyDescent="0.25">
      <c r="B17" s="48"/>
      <c r="C17" s="48"/>
      <c r="D17" s="48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</row>
    <row r="18" spans="2:19" ht="18" customHeight="1" x14ac:dyDescent="0.3">
      <c r="B18" s="45" t="str">
        <f>UPPER(CONCATENATE("Sledování ",PopisekHmotnosti ))</f>
        <v>SLEDOVÁNÍ HMOTNOST</v>
      </c>
      <c r="C18" s="45"/>
      <c r="D18" s="45"/>
    </row>
    <row r="19" spans="2:19" ht="18" customHeight="1" x14ac:dyDescent="0.25">
      <c r="B19" s="6" t="s">
        <v>14</v>
      </c>
      <c r="C19" s="6" t="s">
        <v>18</v>
      </c>
      <c r="D19" s="6" t="s">
        <v>9</v>
      </c>
    </row>
    <row r="20" spans="2:19" ht="18" customHeight="1" x14ac:dyDescent="0.25">
      <c r="B20" s="7">
        <f t="shared" ref="B20:B25" ca="1" si="0">TODAY()+30+ROW()</f>
        <v>43659</v>
      </c>
      <c r="C20" s="37">
        <v>0.33333333333333331</v>
      </c>
      <c r="D20" s="8">
        <v>155</v>
      </c>
    </row>
    <row r="21" spans="2:19" ht="18" customHeight="1" x14ac:dyDescent="0.25">
      <c r="B21" s="7">
        <f t="shared" ca="1" si="0"/>
        <v>43660</v>
      </c>
      <c r="C21" s="37">
        <v>0.58333333333333337</v>
      </c>
      <c r="D21" s="8">
        <v>154.5</v>
      </c>
    </row>
    <row r="22" spans="2:19" ht="18" customHeight="1" x14ac:dyDescent="0.25">
      <c r="B22" s="7">
        <f t="shared" ca="1" si="0"/>
        <v>43661</v>
      </c>
      <c r="C22" s="37">
        <v>0.34375</v>
      </c>
      <c r="D22" s="8">
        <v>154.19999999999999</v>
      </c>
    </row>
    <row r="23" spans="2:19" ht="18" customHeight="1" x14ac:dyDescent="0.25">
      <c r="B23" s="7">
        <f t="shared" ca="1" si="0"/>
        <v>43662</v>
      </c>
      <c r="C23" s="37">
        <v>0.58333333333333337</v>
      </c>
      <c r="D23" s="8">
        <v>153.80000000000001</v>
      </c>
    </row>
    <row r="24" spans="2:19" ht="18" customHeight="1" x14ac:dyDescent="0.25">
      <c r="B24" s="7">
        <f t="shared" ca="1" si="0"/>
        <v>43663</v>
      </c>
      <c r="C24" s="37">
        <v>0.33333333333333331</v>
      </c>
      <c r="D24" s="8">
        <v>154.5</v>
      </c>
    </row>
    <row r="25" spans="2:19" ht="18" customHeight="1" x14ac:dyDescent="0.25">
      <c r="B25" s="7">
        <f t="shared" ca="1" si="0"/>
        <v>43664</v>
      </c>
      <c r="C25" s="37">
        <v>0.35416666666666669</v>
      </c>
      <c r="D25" s="8">
        <v>154</v>
      </c>
    </row>
  </sheetData>
  <mergeCells count="11">
    <mergeCell ref="E11:S17"/>
    <mergeCell ref="B18:D18"/>
    <mergeCell ref="B1:E2"/>
    <mergeCell ref="B3:D3"/>
    <mergeCell ref="B10:D10"/>
    <mergeCell ref="E4:S9"/>
    <mergeCell ref="B17:D17"/>
    <mergeCell ref="F10:S10"/>
    <mergeCell ref="F1:S2"/>
    <mergeCell ref="F3:S3"/>
    <mergeCell ref="B9:D9"/>
  </mergeCells>
  <conditionalFormatting sqref="B20:D25">
    <cfRule type="expression" dxfId="11" priority="6">
      <formula>$D20=CílováHmotnost</formula>
    </cfRule>
  </conditionalFormatting>
  <conditionalFormatting sqref="C8">
    <cfRule type="expression" dxfId="10" priority="1">
      <formula>OR($C$8&lt;18.5,$C$8&gt;25)</formula>
    </cfRule>
  </conditionalFormatting>
  <dataValidations xWindow="51" yWindow="325" count="24">
    <dataValidation type="custom" errorStyle="warning" allowBlank="1" showInputMessage="1" sqref="B12" xr:uid="{00000000-0002-0000-0000-000000000000}">
      <formula1>"Hmotnost"</formula1>
    </dataValidation>
    <dataValidation type="list" errorStyle="warning" allowBlank="1" showInputMessage="1" showErrorMessage="1" error="V seznamu typ jednotky. Vyberte ZRUŠIT a stisknutím kláves ALT+ŠIPKA DOLŮ zobrazte dostupné možnosti. Pak na jednu z nich najeďte klávesou ŠIPKA DOLŮ a potvrďte výběr klávesou ENTER." prompt="V této buňce typ jednotky. Stisknutím kláves ALT+ŠIPKA DOLŮ zobrazte dostupné možnosti. Pak na jednu z nich najeďte klávesou ŠIPKA DOLŮ a potvrďte výběr klávesou ENTER." sqref="C7" xr:uid="{00000000-0002-0000-0000-000001000000}">
      <formula1>"Imperiální,Metrické"</formula1>
    </dataValidation>
    <dataValidation type="list" errorStyle="warning" allowBlank="1" showInputMessage="1" showErrorMessage="1" error="V seznamu vyberte pohlaví. Vyberte ZRUŠIT a stisknutím kláves ALT+ŠIPKA DOLŮ zobrazte dostupné možnosti. Pak na jednu z nich najeďte klávesou ŠIPKA DOLŮ a potvrďte výběr klávesou ENTER." prompt="V této buňce vyberte pohlaví. Stisknutím kláves ALT+ŠIPKA DOLŮ zobrazte dostupné možnosti. Pak na jednu z nich najeďte klávesou ŠIPKA DOLŮ a potvrďte výběr klávesou ENTER." sqref="C4" xr:uid="{00000000-0002-0000-0000-000002000000}">
      <formula1>"Male,Žena"</formula1>
    </dataValidation>
    <dataValidation allowBlank="1" showInputMessage="1" showErrorMessage="1" prompt="V tomto sešitu si vytvořte kondiční plán. Na listu Sledování hmotnosti zadejte údaje do tabulky Sledování hmotnosti od buňky B19. Grafy jsou v buňkách E4 a E11" sqref="A1" xr:uid="{00000000-0002-0000-0000-000003000000}"/>
    <dataValidation allowBlank="1" showInputMessage="1" showErrorMessage="1" prompt="Název listu je v této buňce a obrázek je v buňce vpravo. Zadejte osobní údaje v buňkách C4 až C8 a počáteční údaje do buněk C12 až D16" sqref="B1:E2" xr:uid="{00000000-0002-0000-0000-000004000000}"/>
    <dataValidation allowBlank="1" showInputMessage="1" showErrorMessage="1" prompt="Zadejte osobní údaje v buňkách dole. Tělesné údaje se automaticky počítají v buňce vpravo." sqref="B3:D3" xr:uid="{00000000-0002-0000-0000-000005000000}"/>
    <dataValidation allowBlank="1" showInputMessage="1" showErrorMessage="1" prompt="Do buňky vpravo zadejte pohlaví." sqref="B4" xr:uid="{00000000-0002-0000-0000-000006000000}"/>
    <dataValidation allowBlank="1" showInputMessage="1" showErrorMessage="1" prompt="Do buňky vpravo zadejte věk." sqref="B5" xr:uid="{00000000-0002-0000-0000-000007000000}"/>
    <dataValidation allowBlank="1" showInputMessage="1" showErrorMessage="1" prompt="Do této buňky zadejte věk." sqref="C5" xr:uid="{00000000-0002-0000-0000-000008000000}"/>
    <dataValidation allowBlank="1" showInputMessage="1" showErrorMessage="1" prompt="Do buňky vpravo zadejte výšku." sqref="B6" xr:uid="{00000000-0002-0000-0000-000009000000}"/>
    <dataValidation allowBlank="1" showInputMessage="1" showErrorMessage="1" prompt="Do této buňky zadejte výšku." sqref="C6" xr:uid="{00000000-0002-0000-0000-00000A000000}"/>
    <dataValidation allowBlank="1" showInputMessage="1" showErrorMessage="1" prompt="V buňce vpravo vyberte typ jednotky." sqref="B7" xr:uid="{00000000-0002-0000-0000-00000B000000}"/>
    <dataValidation allowBlank="1" showInputMessage="1" showErrorMessage="1" prompt="V buňce vpravo se automaticky počítá BMI." sqref="B8" xr:uid="{00000000-0002-0000-0000-00000C000000}"/>
    <dataValidation allowBlank="1" showInputMessage="1" showErrorMessage="1" prompt="V této buňce se automaticky počítá BMI." sqref="C8" xr:uid="{00000000-0002-0000-0000-00000D000000}"/>
    <dataValidation allowBlank="1" showInputMessage="1" showErrorMessage="1" prompt="Do buněk dole zadejte počáteční údaje." sqref="B10:D10" xr:uid="{00000000-0002-0000-0000-00000E000000}"/>
    <dataValidation allowBlank="1" showInputMessage="1" showErrorMessage="1" prompt="Ve sloupci pod tímto záhlavím si přizpůsobte typ kromě hmotnosti. Hmotnost se používá k určení dalších údajů kondičního plánu, jako je BMI, a neměli byste ji měnit." sqref="B11" xr:uid="{00000000-0002-0000-0000-00000F000000}"/>
    <dataValidation allowBlank="1" showInputMessage="1" showErrorMessage="1" prompt="Do sloupce pod tímto záhlavím zadejte aktuální data pro zadaný typ." sqref="C11" xr:uid="{00000000-0002-0000-0000-000010000000}"/>
    <dataValidation allowBlank="1" showInputMessage="1" showErrorMessage="1" prompt="Do sloupce pod tímto záhlavím zadejte data cíle pro zadaný typ." sqref="D11" xr:uid="{00000000-0002-0000-0000-000011000000}"/>
    <dataValidation allowBlank="1" showInputMessage="1" showErrorMessage="1" prompt="Podrobnosti zadejte do tabulky dole." sqref="B18:D18" xr:uid="{00000000-0002-0000-0000-000012000000}"/>
    <dataValidation allowBlank="1" showInputMessage="1" showErrorMessage="1" prompt="Do sloupce s tímto záhlavím zadejte datum. K vyhledání konkrétních položek použijte filtry v záhlaví." sqref="B19" xr:uid="{00000000-0002-0000-0000-000013000000}"/>
    <dataValidation allowBlank="1" showInputMessage="1" showErrorMessage="1" prompt="Do sloupce s tímto záhlavím zadejte čas." sqref="C19" xr:uid="{00000000-0002-0000-0000-000014000000}"/>
    <dataValidation allowBlank="1" showInputMessage="1" showErrorMessage="1" prompt="Do sloupce s tímto záhlavím zadejte hmotnost." sqref="D19" xr:uid="{00000000-0002-0000-0000-000015000000}"/>
    <dataValidation allowBlank="1" showInputMessage="1" showErrorMessage="1" prompt="V této buňce se automaticky aktualizuje jednotka hmotnosti. Plošný graf se sledováním vývoje hmotnosti je v buňce dole." sqref="E10" xr:uid="{00000000-0002-0000-0000-000016000000}"/>
    <dataValidation allowBlank="1" showInputMessage="1" showErrorMessage="1" prompt="V této buňce se automaticky aktualizuje jednotka tělesných údajů. V buňce dole je spojnicový graf se sledováním vývoje jednotlivých počátečních statistik včetně boků, pasu, stehen a bicepsů." sqref="E3" xr:uid="{00000000-0002-0000-0000-000017000000}"/>
  </dataValidations>
  <printOptions horizontalCentered="1"/>
  <pageMargins left="0.25" right="0.25" top="0.75" bottom="0.75" header="0.3" footer="0.3"/>
  <pageSetup paperSize="9" scale="58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B1:T8"/>
  <sheetViews>
    <sheetView showGridLines="0" zoomScaleNormal="100" workbookViewId="0"/>
  </sheetViews>
  <sheetFormatPr defaultColWidth="9.140625" defaultRowHeight="18" customHeight="1" x14ac:dyDescent="0.25"/>
  <cols>
    <col min="1" max="1" width="2.7109375" style="6" customWidth="1"/>
    <col min="2" max="4" width="10.7109375" style="6" customWidth="1"/>
    <col min="5" max="5" width="2.7109375" style="6" customWidth="1"/>
    <col min="6" max="6" width="11.5703125" style="6" customWidth="1"/>
    <col min="7" max="7" width="9.42578125" style="6" customWidth="1"/>
    <col min="8" max="8" width="9.28515625" style="6" customWidth="1"/>
    <col min="9" max="9" width="2.7109375" style="6" customWidth="1"/>
    <col min="10" max="10" width="11.5703125" style="6" customWidth="1"/>
    <col min="11" max="11" width="9.42578125" style="6" customWidth="1"/>
    <col min="12" max="12" width="9.28515625" style="6" customWidth="1"/>
    <col min="13" max="13" width="2.7109375" style="6" customWidth="1"/>
    <col min="14" max="14" width="11.5703125" style="6" customWidth="1"/>
    <col min="15" max="15" width="9.42578125" style="6" customWidth="1"/>
    <col min="16" max="16" width="9.28515625" style="6" customWidth="1"/>
    <col min="17" max="17" width="2.7109375" style="6" customWidth="1"/>
    <col min="18" max="18" width="11.5703125" style="6" customWidth="1"/>
    <col min="19" max="19" width="9.42578125" style="6" customWidth="1"/>
    <col min="20" max="20" width="9.28515625" style="6" customWidth="1"/>
    <col min="21" max="21" width="2.7109375" style="6" customWidth="1"/>
    <col min="22" max="16384" width="9.140625" style="6"/>
  </cols>
  <sheetData>
    <row r="1" spans="2:20" ht="57.75" customHeight="1" x14ac:dyDescent="0.25">
      <c r="B1" s="46" t="s">
        <v>0</v>
      </c>
      <c r="C1" s="46"/>
      <c r="D1" s="46"/>
      <c r="E1" s="46"/>
      <c r="F1" s="46"/>
      <c r="G1" s="44" t="s">
        <v>22</v>
      </c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2:20" ht="21" customHeight="1" x14ac:dyDescent="0.25">
      <c r="B2" s="46"/>
      <c r="C2" s="46"/>
      <c r="D2" s="46"/>
      <c r="E2" s="46"/>
      <c r="F2" s="46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2:20" ht="18" customHeight="1" x14ac:dyDescent="0.3">
      <c r="B3" s="45" t="str">
        <f>UPPER(CONCATENATE("Sledování ",'Sledování Hmotnost'!PopisekCíle1))</f>
        <v>SLEDOVÁNÍ PAS</v>
      </c>
      <c r="C3" s="45"/>
      <c r="D3" s="45"/>
    </row>
    <row r="4" spans="2:20" ht="18" customHeight="1" x14ac:dyDescent="0.25">
      <c r="B4" s="6" t="s">
        <v>14</v>
      </c>
      <c r="C4" s="6" t="s">
        <v>18</v>
      </c>
      <c r="D4" s="6" t="s">
        <v>23</v>
      </c>
    </row>
    <row r="5" spans="2:20" ht="18" customHeight="1" x14ac:dyDescent="0.25">
      <c r="B5" s="7">
        <f ca="1">TODAY()+30+ROW()</f>
        <v>43644</v>
      </c>
      <c r="C5" s="37">
        <v>0.33333333333333331</v>
      </c>
      <c r="D5" s="8">
        <v>36</v>
      </c>
    </row>
    <row r="6" spans="2:20" ht="18" customHeight="1" x14ac:dyDescent="0.25">
      <c r="B6" s="7">
        <f ca="1">TODAY()+30+ROW()</f>
        <v>43645</v>
      </c>
      <c r="C6" s="37">
        <v>0.58333333333333337</v>
      </c>
      <c r="D6" s="8">
        <v>36.700000000000003</v>
      </c>
    </row>
    <row r="7" spans="2:20" ht="18" customHeight="1" x14ac:dyDescent="0.25">
      <c r="B7" s="7">
        <f ca="1">TODAY()+30+ROW()</f>
        <v>43646</v>
      </c>
      <c r="C7" s="37">
        <v>0.34375</v>
      </c>
      <c r="D7" s="8">
        <v>38</v>
      </c>
    </row>
    <row r="8" spans="2:20" ht="18" customHeight="1" x14ac:dyDescent="0.25">
      <c r="B8" s="7">
        <f ca="1">TODAY()+30+ROW()</f>
        <v>43647</v>
      </c>
      <c r="C8" s="37">
        <v>0.41666666666666669</v>
      </c>
      <c r="D8" s="8">
        <v>35</v>
      </c>
    </row>
  </sheetData>
  <mergeCells count="3">
    <mergeCell ref="B1:F2"/>
    <mergeCell ref="B3:D3"/>
    <mergeCell ref="G1:T2"/>
  </mergeCells>
  <conditionalFormatting sqref="B5:D8">
    <cfRule type="expression" dxfId="9" priority="5">
      <formula>$D5=Cíl1</formula>
    </cfRule>
  </conditionalFormatting>
  <dataValidations count="6">
    <dataValidation allowBlank="1" showInputMessage="1" showErrorMessage="1" prompt="Na tomto listu si vytvořte sledování obvodu pasu. Údaje zadejte do tabulky Sledování obvodu pasu." sqref="A1" xr:uid="{00000000-0002-0000-0100-000000000000}"/>
    <dataValidation allowBlank="1" showInputMessage="1" showErrorMessage="1" prompt="V této buňce je název listu. Obrázek je v buňce vpravo." sqref="B1:F2" xr:uid="{00000000-0002-0000-0100-000001000000}"/>
    <dataValidation allowBlank="1" showInputMessage="1" showErrorMessage="1" prompt="Podrobnosti zadejte do tabulky dole." sqref="B3:D3" xr:uid="{00000000-0002-0000-0100-000002000000}"/>
    <dataValidation allowBlank="1" showInputMessage="1" showErrorMessage="1" prompt="Do sloupce s tímto záhlavím zadejte datum. K vyhledání konkrétních položek použijte filtry v záhlaví." sqref="B4" xr:uid="{00000000-0002-0000-0100-000003000000}"/>
    <dataValidation allowBlank="1" showInputMessage="1" showErrorMessage="1" prompt="Do sloupce s tímto záhlavím zadejte čas." sqref="C4" xr:uid="{00000000-0002-0000-0100-000004000000}"/>
    <dataValidation allowBlank="1" showInputMessage="1" showErrorMessage="1" prompt="Do sloupce s tímto záhlavím zadejte velikost." sqref="D4" xr:uid="{00000000-0002-0000-0100-000005000000}"/>
  </dataValidations>
  <printOptions horizontalCentered="1"/>
  <pageMargins left="0.25" right="0.25" top="0.75" bottom="0.75" header="0.3" footer="0.3"/>
  <pageSetup paperSize="9" scale="59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B1:T9"/>
  <sheetViews>
    <sheetView showGridLines="0" zoomScaleNormal="100" workbookViewId="0"/>
  </sheetViews>
  <sheetFormatPr defaultColWidth="9.140625" defaultRowHeight="18" customHeight="1" x14ac:dyDescent="0.25"/>
  <cols>
    <col min="1" max="1" width="2.7109375" style="6" customWidth="1"/>
    <col min="2" max="4" width="10.7109375" style="6" customWidth="1"/>
    <col min="5" max="5" width="2.7109375" style="6" customWidth="1"/>
    <col min="6" max="6" width="11.5703125" style="6" customWidth="1"/>
    <col min="7" max="7" width="9.42578125" style="6" customWidth="1"/>
    <col min="8" max="8" width="9.28515625" style="6" customWidth="1"/>
    <col min="9" max="9" width="2.7109375" style="6" customWidth="1"/>
    <col min="10" max="10" width="11.5703125" style="6" customWidth="1"/>
    <col min="11" max="11" width="9.42578125" style="6" customWidth="1"/>
    <col min="12" max="12" width="9.28515625" style="6" customWidth="1"/>
    <col min="13" max="13" width="2.7109375" style="6" customWidth="1"/>
    <col min="14" max="14" width="11.5703125" style="6" customWidth="1"/>
    <col min="15" max="15" width="9.42578125" style="6" customWidth="1"/>
    <col min="16" max="16" width="9.28515625" style="6" customWidth="1"/>
    <col min="17" max="17" width="2.7109375" style="6" customWidth="1"/>
    <col min="18" max="18" width="11.5703125" style="6" customWidth="1"/>
    <col min="19" max="19" width="9.42578125" style="6" customWidth="1"/>
    <col min="20" max="20" width="9.28515625" style="6" customWidth="1"/>
    <col min="21" max="21" width="2.7109375" style="6" customWidth="1"/>
    <col min="22" max="16384" width="9.140625" style="6"/>
  </cols>
  <sheetData>
    <row r="1" spans="2:20" ht="57.75" customHeight="1" x14ac:dyDescent="0.25">
      <c r="B1" s="46" t="s">
        <v>0</v>
      </c>
      <c r="C1" s="46"/>
      <c r="D1" s="46"/>
      <c r="E1" s="46"/>
      <c r="F1" s="46"/>
      <c r="G1" s="44" t="s">
        <v>22</v>
      </c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2:20" ht="21" customHeight="1" x14ac:dyDescent="0.25">
      <c r="B2" s="46"/>
      <c r="C2" s="46"/>
      <c r="D2" s="46"/>
      <c r="E2" s="46"/>
      <c r="F2" s="46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2:20" ht="18" customHeight="1" x14ac:dyDescent="0.3">
      <c r="B3" s="45" t="str">
        <f>UPPER(CONCATENATE("Sledování ",'Sledování Hmotnost'!PopisekCíle2))</f>
        <v>SLEDOVÁNÍ BICEPSY</v>
      </c>
      <c r="C3" s="45"/>
      <c r="D3" s="45"/>
    </row>
    <row r="4" spans="2:20" ht="18" customHeight="1" x14ac:dyDescent="0.25">
      <c r="B4" s="6" t="s">
        <v>14</v>
      </c>
      <c r="C4" s="6" t="s">
        <v>18</v>
      </c>
      <c r="D4" s="6" t="s">
        <v>23</v>
      </c>
    </row>
    <row r="5" spans="2:20" ht="18" customHeight="1" x14ac:dyDescent="0.25">
      <c r="B5" s="7">
        <f ca="1">TODAY()+30+ROW()</f>
        <v>43644</v>
      </c>
      <c r="C5" s="37">
        <v>0.33333333333333331</v>
      </c>
      <c r="D5" s="8">
        <v>13.5</v>
      </c>
    </row>
    <row r="6" spans="2:20" ht="18" customHeight="1" x14ac:dyDescent="0.25">
      <c r="B6" s="7">
        <f ca="1">TODAY()+30+ROW()</f>
        <v>43645</v>
      </c>
      <c r="C6" s="37">
        <v>0.58333333333333337</v>
      </c>
      <c r="D6" s="8">
        <v>13.5</v>
      </c>
    </row>
    <row r="7" spans="2:20" ht="18" customHeight="1" x14ac:dyDescent="0.25">
      <c r="B7" s="7">
        <f ca="1">TODAY()+30+ROW()</f>
        <v>43646</v>
      </c>
      <c r="C7" s="37">
        <v>0.34375</v>
      </c>
      <c r="D7" s="8">
        <v>13.6</v>
      </c>
    </row>
    <row r="8" spans="2:20" ht="18" customHeight="1" x14ac:dyDescent="0.25">
      <c r="B8" s="7">
        <f ca="1">TODAY()+30+ROW()</f>
        <v>43647</v>
      </c>
      <c r="C8" s="37">
        <v>0.58333333333333337</v>
      </c>
      <c r="D8" s="8">
        <v>13.8</v>
      </c>
    </row>
    <row r="9" spans="2:20" ht="18" customHeight="1" x14ac:dyDescent="0.25">
      <c r="B9" s="32">
        <f ca="1">TODAY()+30+ROW()</f>
        <v>43648</v>
      </c>
      <c r="C9" s="38">
        <v>0.33333333333333331</v>
      </c>
      <c r="D9" s="33">
        <v>14</v>
      </c>
    </row>
  </sheetData>
  <mergeCells count="3">
    <mergeCell ref="B1:F2"/>
    <mergeCell ref="B3:D3"/>
    <mergeCell ref="G1:T2"/>
  </mergeCells>
  <conditionalFormatting sqref="B5:D9">
    <cfRule type="expression" dxfId="8" priority="4">
      <formula>$D5=Cíl2</formula>
    </cfRule>
  </conditionalFormatting>
  <dataValidations count="6">
    <dataValidation allowBlank="1" showInputMessage="1" showErrorMessage="1" prompt="Na tomto listu si vytvořte sledování obvodu bicepsů. Údaje zadejte do tabulky Sledování obvodu bicepsů." sqref="A1" xr:uid="{00000000-0002-0000-0200-000000000000}"/>
    <dataValidation allowBlank="1" showInputMessage="1" showErrorMessage="1" prompt="V této buňce je název listu. Obrázek je v buňce vpravo." sqref="B1:F2" xr:uid="{00000000-0002-0000-0200-000001000000}"/>
    <dataValidation allowBlank="1" showInputMessage="1" showErrorMessage="1" prompt="Podrobnosti zadejte do tabulky dole." sqref="B3:D3" xr:uid="{00000000-0002-0000-0200-000002000000}"/>
    <dataValidation allowBlank="1" showInputMessage="1" showErrorMessage="1" prompt="Do sloupce s tímto záhlavím zadejte datum. K vyhledání konkrétních položek použijte filtry v záhlaví." sqref="B4" xr:uid="{00000000-0002-0000-0200-000003000000}"/>
    <dataValidation allowBlank="1" showInputMessage="1" showErrorMessage="1" prompt="Do sloupce s tímto záhlavím zadejte čas." sqref="C4" xr:uid="{00000000-0002-0000-0200-000004000000}"/>
    <dataValidation allowBlank="1" showInputMessage="1" showErrorMessage="1" prompt="Do sloupce s tímto záhlavím zadejte velikost." sqref="D4" xr:uid="{00000000-0002-0000-0200-000005000000}"/>
  </dataValidations>
  <printOptions horizontalCentered="1"/>
  <pageMargins left="0.25" right="0.25" top="0.75" bottom="0.75" header="0.3" footer="0.3"/>
  <pageSetup paperSize="9" scale="59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  <pageSetUpPr fitToPage="1"/>
  </sheetPr>
  <dimension ref="B1:T7"/>
  <sheetViews>
    <sheetView showGridLines="0" zoomScaleNormal="100" workbookViewId="0"/>
  </sheetViews>
  <sheetFormatPr defaultColWidth="9.140625" defaultRowHeight="18" customHeight="1" x14ac:dyDescent="0.25"/>
  <cols>
    <col min="1" max="1" width="2.7109375" style="6" customWidth="1"/>
    <col min="2" max="4" width="10.7109375" style="6" customWidth="1"/>
    <col min="5" max="5" width="2.7109375" style="6" customWidth="1"/>
    <col min="6" max="6" width="11.5703125" style="6" customWidth="1"/>
    <col min="7" max="7" width="9.42578125" style="6" customWidth="1"/>
    <col min="8" max="8" width="9.28515625" style="6" customWidth="1"/>
    <col min="9" max="9" width="2.7109375" style="6" customWidth="1"/>
    <col min="10" max="10" width="11.5703125" style="6" customWidth="1"/>
    <col min="11" max="11" width="9.42578125" style="6" customWidth="1"/>
    <col min="12" max="12" width="9.28515625" style="6" customWidth="1"/>
    <col min="13" max="13" width="2.7109375" style="6" customWidth="1"/>
    <col min="14" max="14" width="11.5703125" style="6" customWidth="1"/>
    <col min="15" max="15" width="9.42578125" style="6" customWidth="1"/>
    <col min="16" max="16" width="9.28515625" style="6" customWidth="1"/>
    <col min="17" max="17" width="2.7109375" style="6" customWidth="1"/>
    <col min="18" max="18" width="11.5703125" style="6" customWidth="1"/>
    <col min="19" max="19" width="9.42578125" style="6" customWidth="1"/>
    <col min="20" max="20" width="9.28515625" style="6" customWidth="1"/>
    <col min="21" max="21" width="2.7109375" style="6" customWidth="1"/>
    <col min="22" max="16384" width="9.140625" style="6"/>
  </cols>
  <sheetData>
    <row r="1" spans="2:20" ht="57.75" customHeight="1" x14ac:dyDescent="0.25">
      <c r="B1" s="46" t="s">
        <v>0</v>
      </c>
      <c r="C1" s="46"/>
      <c r="D1" s="46"/>
      <c r="E1" s="46"/>
      <c r="F1" s="46"/>
      <c r="G1" s="44" t="s">
        <v>22</v>
      </c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2:20" ht="21" customHeight="1" x14ac:dyDescent="0.25">
      <c r="B2" s="46"/>
      <c r="C2" s="46"/>
      <c r="D2" s="46"/>
      <c r="E2" s="46"/>
      <c r="F2" s="46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2:20" ht="18" customHeight="1" x14ac:dyDescent="0.3">
      <c r="B3" s="45" t="str">
        <f>UPPER(CONCATENATE("Sledování ",'Sledování Hmotnost'!PopisekCíle3))</f>
        <v>SLEDOVÁNÍ BOKY</v>
      </c>
      <c r="C3" s="45"/>
      <c r="D3" s="45"/>
    </row>
    <row r="4" spans="2:20" ht="18" customHeight="1" x14ac:dyDescent="0.25">
      <c r="B4" s="6" t="s">
        <v>14</v>
      </c>
      <c r="C4" s="6" t="s">
        <v>18</v>
      </c>
      <c r="D4" s="6" t="s">
        <v>23</v>
      </c>
    </row>
    <row r="5" spans="2:20" ht="18" customHeight="1" x14ac:dyDescent="0.25">
      <c r="B5" s="7">
        <f ca="1">TODAY()+30+ROW()</f>
        <v>43644</v>
      </c>
      <c r="C5" s="37">
        <v>0.33333333333333331</v>
      </c>
      <c r="D5" s="8">
        <v>45</v>
      </c>
    </row>
    <row r="6" spans="2:20" ht="18" customHeight="1" x14ac:dyDescent="0.25">
      <c r="B6" s="7">
        <f ca="1">TODAY()+30+ROW()</f>
        <v>43645</v>
      </c>
      <c r="C6" s="37">
        <v>0.58333333333333337</v>
      </c>
      <c r="D6" s="8">
        <v>44.8</v>
      </c>
    </row>
    <row r="7" spans="2:20" ht="18" customHeight="1" x14ac:dyDescent="0.25">
      <c r="B7" s="7">
        <f ca="1">TODAY()+30+ROW()</f>
        <v>43646</v>
      </c>
      <c r="C7" s="37">
        <v>0.41666666666666669</v>
      </c>
      <c r="D7" s="8">
        <v>42</v>
      </c>
    </row>
  </sheetData>
  <mergeCells count="3">
    <mergeCell ref="B1:F2"/>
    <mergeCell ref="B3:D3"/>
    <mergeCell ref="G1:T2"/>
  </mergeCells>
  <conditionalFormatting sqref="B5:D7">
    <cfRule type="expression" dxfId="7" priority="3">
      <formula>$D5=Cíl3</formula>
    </cfRule>
  </conditionalFormatting>
  <dataValidations count="6">
    <dataValidation allowBlank="1" showInputMessage="1" showErrorMessage="1" prompt="Na tomto listu si vytvořte sledování obvodu boků. Údaje zadejte do tabulky Sledování obvodu boků." sqref="A1" xr:uid="{00000000-0002-0000-0300-000000000000}"/>
    <dataValidation allowBlank="1" showInputMessage="1" showErrorMessage="1" prompt="V této buňce je název listu. Obrázek je v buňce vpravo." sqref="B1:F2" xr:uid="{00000000-0002-0000-0300-000001000000}"/>
    <dataValidation allowBlank="1" showInputMessage="1" showErrorMessage="1" prompt="Podrobnosti zadejte do tabulky dole." sqref="B3:D3" xr:uid="{00000000-0002-0000-0300-000002000000}"/>
    <dataValidation allowBlank="1" showInputMessage="1" showErrorMessage="1" prompt="Do sloupce s tímto záhlavím zadejte datum. K vyhledání konkrétních položek použijte filtry v záhlaví." sqref="B4" xr:uid="{00000000-0002-0000-0300-000003000000}"/>
    <dataValidation allowBlank="1" showInputMessage="1" showErrorMessage="1" prompt="Do sloupce s tímto záhlavím zadejte čas." sqref="C4" xr:uid="{00000000-0002-0000-0300-000004000000}"/>
    <dataValidation allowBlank="1" showInputMessage="1" showErrorMessage="1" prompt="Do sloupce s tímto záhlavím zadejte velikost." sqref="D4" xr:uid="{00000000-0002-0000-0300-000005000000}"/>
  </dataValidations>
  <printOptions horizontalCentered="1"/>
  <pageMargins left="0.25" right="0.25" top="0.75" bottom="0.75" header="0.3" footer="0.3"/>
  <pageSetup paperSize="9" scale="59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249977111117893"/>
    <pageSetUpPr fitToPage="1"/>
  </sheetPr>
  <dimension ref="B1:T11"/>
  <sheetViews>
    <sheetView showGridLines="0" zoomScaleNormal="100" workbookViewId="0"/>
  </sheetViews>
  <sheetFormatPr defaultColWidth="9.140625" defaultRowHeight="18" customHeight="1" x14ac:dyDescent="0.25"/>
  <cols>
    <col min="1" max="1" width="2.7109375" style="6" customWidth="1"/>
    <col min="2" max="4" width="10.7109375" style="6" customWidth="1"/>
    <col min="5" max="5" width="2.7109375" style="6" customWidth="1"/>
    <col min="6" max="6" width="11.5703125" style="6" customWidth="1"/>
    <col min="7" max="7" width="9.42578125" style="6" customWidth="1"/>
    <col min="8" max="8" width="9.28515625" style="6" customWidth="1"/>
    <col min="9" max="9" width="2.7109375" style="6" customWidth="1"/>
    <col min="10" max="10" width="11.5703125" style="6" customWidth="1"/>
    <col min="11" max="11" width="9.42578125" style="6" customWidth="1"/>
    <col min="12" max="12" width="9.28515625" style="6" customWidth="1"/>
    <col min="13" max="13" width="2.7109375" style="6" customWidth="1"/>
    <col min="14" max="14" width="11.5703125" style="6" customWidth="1"/>
    <col min="15" max="15" width="9.42578125" style="6" customWidth="1"/>
    <col min="16" max="16" width="9.28515625" style="6" customWidth="1"/>
    <col min="17" max="17" width="2.7109375" style="6" customWidth="1"/>
    <col min="18" max="18" width="11.5703125" style="6" customWidth="1"/>
    <col min="19" max="19" width="9.42578125" style="6" customWidth="1"/>
    <col min="20" max="20" width="9.28515625" style="6" customWidth="1"/>
    <col min="21" max="21" width="2.7109375" style="6" customWidth="1"/>
    <col min="22" max="16384" width="9.140625" style="6"/>
  </cols>
  <sheetData>
    <row r="1" spans="2:20" ht="57.75" customHeight="1" x14ac:dyDescent="0.25">
      <c r="B1" s="46" t="s">
        <v>0</v>
      </c>
      <c r="C1" s="46"/>
      <c r="D1" s="46"/>
      <c r="E1" s="46"/>
      <c r="F1" s="46"/>
      <c r="G1" s="44" t="s">
        <v>22</v>
      </c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2:20" ht="21" customHeight="1" x14ac:dyDescent="0.25">
      <c r="B2" s="46"/>
      <c r="C2" s="46"/>
      <c r="D2" s="46"/>
      <c r="E2" s="46"/>
      <c r="F2" s="46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2:20" ht="18" customHeight="1" x14ac:dyDescent="0.3">
      <c r="B3" s="45" t="str">
        <f>UPPER(CONCATENATE("Sledování ",'Sledování Hmotnost'!PopisekCíle4,))</f>
        <v>SLEDOVÁNÍ STEHNA</v>
      </c>
      <c r="C3" s="45"/>
      <c r="D3" s="45"/>
    </row>
    <row r="4" spans="2:20" ht="18" customHeight="1" x14ac:dyDescent="0.25">
      <c r="B4" s="6" t="s">
        <v>14</v>
      </c>
      <c r="C4" s="6" t="s">
        <v>18</v>
      </c>
      <c r="D4" s="6" t="s">
        <v>23</v>
      </c>
    </row>
    <row r="5" spans="2:20" ht="18" customHeight="1" x14ac:dyDescent="0.25">
      <c r="B5" s="7">
        <f t="shared" ref="B5:B11" ca="1" si="0">TODAY()+30+ROW()</f>
        <v>43644</v>
      </c>
      <c r="C5" s="37">
        <v>0.33333333333333331</v>
      </c>
      <c r="D5" s="8">
        <v>22</v>
      </c>
    </row>
    <row r="6" spans="2:20" ht="18" customHeight="1" x14ac:dyDescent="0.25">
      <c r="B6" s="7">
        <f t="shared" ca="1" si="0"/>
        <v>43645</v>
      </c>
      <c r="C6" s="37">
        <v>0.58333333333333337</v>
      </c>
      <c r="D6" s="8">
        <v>21</v>
      </c>
    </row>
    <row r="7" spans="2:20" ht="18" customHeight="1" x14ac:dyDescent="0.25">
      <c r="B7" s="7">
        <f t="shared" ca="1" si="0"/>
        <v>43646</v>
      </c>
      <c r="C7" s="37">
        <v>0.34375</v>
      </c>
      <c r="D7" s="8">
        <v>20.5</v>
      </c>
    </row>
    <row r="8" spans="2:20" ht="18" customHeight="1" x14ac:dyDescent="0.25">
      <c r="B8" s="7">
        <f t="shared" ca="1" si="0"/>
        <v>43647</v>
      </c>
      <c r="C8" s="37">
        <v>0.58333333333333337</v>
      </c>
      <c r="D8" s="8">
        <v>21</v>
      </c>
    </row>
    <row r="9" spans="2:20" ht="18" customHeight="1" x14ac:dyDescent="0.25">
      <c r="B9" s="7">
        <f t="shared" ca="1" si="0"/>
        <v>43648</v>
      </c>
      <c r="C9" s="37">
        <v>0.33333333333333331</v>
      </c>
      <c r="D9" s="8">
        <v>22</v>
      </c>
    </row>
    <row r="10" spans="2:20" ht="18" customHeight="1" x14ac:dyDescent="0.25">
      <c r="B10" s="7">
        <f t="shared" ca="1" si="0"/>
        <v>43649</v>
      </c>
      <c r="C10" s="37">
        <v>0.35416666666666669</v>
      </c>
      <c r="D10" s="8">
        <v>21</v>
      </c>
    </row>
    <row r="11" spans="2:20" ht="18" customHeight="1" x14ac:dyDescent="0.25">
      <c r="B11" s="7">
        <f t="shared" ca="1" si="0"/>
        <v>43650</v>
      </c>
      <c r="C11" s="37">
        <v>0.41666666666666669</v>
      </c>
      <c r="D11" s="8">
        <v>20.3</v>
      </c>
    </row>
  </sheetData>
  <mergeCells count="3">
    <mergeCell ref="B1:F2"/>
    <mergeCell ref="B3:D3"/>
    <mergeCell ref="G1:T2"/>
  </mergeCells>
  <conditionalFormatting sqref="B5:D11">
    <cfRule type="expression" dxfId="6" priority="2">
      <formula>$D5=Cíl4</formula>
    </cfRule>
  </conditionalFormatting>
  <dataValidations count="6">
    <dataValidation allowBlank="1" showInputMessage="1" showErrorMessage="1" prompt="Na tomto listu si vytvořte sledování obvodu stehen. Údaje zadejte do tabulky Sledování obvodu stehen." sqref="A1" xr:uid="{00000000-0002-0000-0400-000000000000}"/>
    <dataValidation allowBlank="1" showInputMessage="1" showErrorMessage="1" prompt="V této buňce je název listu. Obrázek je v buňce vpravo." sqref="B1:F2" xr:uid="{00000000-0002-0000-0400-000001000000}"/>
    <dataValidation allowBlank="1" showInputMessage="1" showErrorMessage="1" prompt="Podrobnosti zadejte do tabulky dole." sqref="B3:D3" xr:uid="{00000000-0002-0000-0400-000002000000}"/>
    <dataValidation allowBlank="1" showInputMessage="1" showErrorMessage="1" prompt="Do sloupce s tímto záhlavím zadejte datum. K vyhledání konkrétních položek použijte filtry v záhlaví." sqref="B4" xr:uid="{00000000-0002-0000-0400-000003000000}"/>
    <dataValidation allowBlank="1" showInputMessage="1" showErrorMessage="1" prompt="Do sloupce s tímto záhlavím zadejte čas." sqref="C4" xr:uid="{00000000-0002-0000-0400-000004000000}"/>
    <dataValidation allowBlank="1" showInputMessage="1" showErrorMessage="1" prompt="Do sloupce s tímto záhlavím zadejte velikost." sqref="D4" xr:uid="{00000000-0002-0000-0400-000005000000}"/>
  </dataValidations>
  <printOptions horizontalCentered="1"/>
  <pageMargins left="0.25" right="0.25" top="0.75" bottom="0.75" header="0.3" footer="0.3"/>
  <pageSetup paperSize="9" scale="59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5"/>
    <pageSetUpPr fitToPage="1"/>
  </sheetPr>
  <dimension ref="A1:I15"/>
  <sheetViews>
    <sheetView showGridLines="0" workbookViewId="0"/>
  </sheetViews>
  <sheetFormatPr defaultColWidth="9.140625" defaultRowHeight="18" customHeight="1" x14ac:dyDescent="0.25"/>
  <cols>
    <col min="1" max="1" width="2.7109375" style="4" customWidth="1"/>
    <col min="2" max="2" width="16.28515625" style="4" customWidth="1"/>
    <col min="3" max="3" width="22.28515625" style="4" customWidth="1"/>
    <col min="4" max="4" width="15.85546875" style="4" bestFit="1" customWidth="1"/>
    <col min="5" max="5" width="17" style="13" bestFit="1" customWidth="1"/>
    <col min="6" max="6" width="16.28515625" style="4" bestFit="1" customWidth="1"/>
    <col min="7" max="7" width="13.140625" style="4" customWidth="1"/>
    <col min="8" max="8" width="30.85546875" style="40" customWidth="1"/>
    <col min="9" max="9" width="2.7109375" style="3" customWidth="1"/>
    <col min="10" max="16384" width="9.140625" style="3"/>
  </cols>
  <sheetData>
    <row r="1" spans="1:9" s="5" customFormat="1" ht="57.75" customHeight="1" x14ac:dyDescent="0.25">
      <c r="A1" s="6"/>
      <c r="B1" s="49" t="s">
        <v>24</v>
      </c>
      <c r="C1" s="49"/>
      <c r="D1" s="49"/>
      <c r="E1" s="44" t="s">
        <v>22</v>
      </c>
      <c r="F1" s="44"/>
      <c r="G1" s="44"/>
      <c r="H1" s="44"/>
      <c r="I1" s="44"/>
    </row>
    <row r="2" spans="1:9" customFormat="1" ht="21" customHeight="1" x14ac:dyDescent="0.25">
      <c r="A2" s="6"/>
      <c r="B2" s="49"/>
      <c r="C2" s="49"/>
      <c r="D2" s="49"/>
      <c r="E2" s="44"/>
      <c r="F2" s="44"/>
      <c r="G2" s="44"/>
      <c r="H2" s="44"/>
      <c r="I2" s="44"/>
    </row>
    <row r="3" spans="1:9" ht="30.75" customHeight="1" x14ac:dyDescent="0.25">
      <c r="A3" s="6"/>
      <c r="B3" s="26" t="s">
        <v>25</v>
      </c>
      <c r="C3" s="30" t="s">
        <v>32</v>
      </c>
      <c r="D3" s="29" t="s">
        <v>34</v>
      </c>
      <c r="F3" s="6"/>
      <c r="G3" s="6"/>
      <c r="H3" s="6"/>
    </row>
    <row r="4" spans="1:9" ht="21.75" customHeight="1" x14ac:dyDescent="0.25">
      <c r="A4" s="6"/>
      <c r="B4" s="12" t="s">
        <v>26</v>
      </c>
      <c r="C4" s="2">
        <f>SUMIF(ZáznamAktivit[AKTIVITA],Kategorie1,ZáznamAktivit[VZDÁLENOST])</f>
        <v>11.46</v>
      </c>
      <c r="D4" s="10" t="s">
        <v>35</v>
      </c>
      <c r="F4" s="6"/>
      <c r="G4" s="6"/>
      <c r="H4" s="6"/>
    </row>
    <row r="5" spans="1:9" ht="21.75" customHeight="1" x14ac:dyDescent="0.25">
      <c r="A5" s="6"/>
      <c r="B5" s="12" t="s">
        <v>27</v>
      </c>
      <c r="C5" s="2">
        <f>SUMIF(ZáznamAktivit[AKTIVITA],Kategorie2,ZáznamAktivit[VZDÁLENOST])</f>
        <v>0</v>
      </c>
      <c r="D5" s="10" t="s">
        <v>35</v>
      </c>
      <c r="F5" s="6"/>
      <c r="G5" s="6"/>
      <c r="H5" s="6"/>
    </row>
    <row r="6" spans="1:9" ht="21.75" customHeight="1" x14ac:dyDescent="0.25">
      <c r="A6" s="6"/>
      <c r="B6" s="12" t="s">
        <v>28</v>
      </c>
      <c r="C6" s="2">
        <f>SUMIF(ZáznamAktivit[AKTIVITA],Kategorie3,ZáznamAktivit[VZDÁLENOST])</f>
        <v>1227</v>
      </c>
      <c r="D6" s="10" t="s">
        <v>36</v>
      </c>
      <c r="F6" s="6"/>
      <c r="G6" s="6"/>
      <c r="H6" s="6"/>
    </row>
    <row r="7" spans="1:9" ht="21.75" customHeight="1" x14ac:dyDescent="0.25">
      <c r="A7" s="6"/>
      <c r="B7" s="12" t="s">
        <v>29</v>
      </c>
      <c r="C7" s="2">
        <f>SUMIF(ZáznamAktivit[AKTIVITA],Kategorie4,ZáznamAktivit[VZDÁLENOST])</f>
        <v>1700</v>
      </c>
      <c r="D7" s="10" t="s">
        <v>37</v>
      </c>
      <c r="F7" s="6"/>
      <c r="G7" s="6"/>
      <c r="H7" s="6"/>
    </row>
    <row r="8" spans="1:9" s="6" customFormat="1" ht="21.75" customHeight="1" x14ac:dyDescent="0.25">
      <c r="B8" s="12" t="s">
        <v>30</v>
      </c>
      <c r="C8" s="2">
        <f>SUMIF(ZáznamAktivit[AKTIVITA],Kategorie5,ZáznamAktivit[VZDÁLENOST])</f>
        <v>4.53</v>
      </c>
      <c r="D8" s="10" t="s">
        <v>35</v>
      </c>
      <c r="E8" s="13"/>
    </row>
    <row r="9" spans="1:9" ht="18" customHeight="1" x14ac:dyDescent="0.25">
      <c r="A9" s="6"/>
      <c r="B9" s="48"/>
      <c r="C9" s="48"/>
      <c r="D9" s="48"/>
      <c r="F9" s="6"/>
      <c r="G9" s="6"/>
      <c r="H9" s="6"/>
    </row>
    <row r="10" spans="1:9" ht="18" customHeight="1" x14ac:dyDescent="0.25">
      <c r="B10" s="6" t="s">
        <v>31</v>
      </c>
      <c r="C10" s="6" t="s">
        <v>33</v>
      </c>
      <c r="D10" s="6" t="s">
        <v>38</v>
      </c>
      <c r="E10" s="12" t="s">
        <v>39</v>
      </c>
      <c r="F10" s="12" t="s">
        <v>40</v>
      </c>
      <c r="G10" s="6" t="s">
        <v>41</v>
      </c>
      <c r="H10" s="6" t="s">
        <v>42</v>
      </c>
    </row>
    <row r="11" spans="1:9" ht="18" customHeight="1" x14ac:dyDescent="0.25">
      <c r="B11" s="41">
        <f ca="1">TODAY()+30+ROW()</f>
        <v>43650</v>
      </c>
      <c r="C11" s="53" t="s">
        <v>26</v>
      </c>
      <c r="D11" s="42">
        <v>0.54166666666666663</v>
      </c>
      <c r="E11" s="42">
        <v>1.5972222222222276E-2</v>
      </c>
      <c r="F11" s="43">
        <v>3.66</v>
      </c>
      <c r="G11" s="43">
        <v>173</v>
      </c>
      <c r="H11" s="10" t="s">
        <v>43</v>
      </c>
    </row>
    <row r="12" spans="1:9" ht="18" customHeight="1" x14ac:dyDescent="0.25">
      <c r="B12" s="41">
        <f ca="1">TODAY()+30+ROW()</f>
        <v>43651</v>
      </c>
      <c r="C12" s="53" t="s">
        <v>26</v>
      </c>
      <c r="D12" s="42">
        <v>0.6875</v>
      </c>
      <c r="E12" s="42">
        <v>6.25E-2</v>
      </c>
      <c r="F12" s="43">
        <v>7.8</v>
      </c>
      <c r="G12" s="43">
        <v>344</v>
      </c>
      <c r="H12" s="10"/>
    </row>
    <row r="13" spans="1:9" ht="18" customHeight="1" x14ac:dyDescent="0.25">
      <c r="B13" s="41">
        <f ca="1">TODAY()+30+ROW()</f>
        <v>43652</v>
      </c>
      <c r="C13" s="53" t="s">
        <v>29</v>
      </c>
      <c r="D13" s="42">
        <v>0.41666666666666669</v>
      </c>
      <c r="E13" s="42">
        <v>2.0833333333333332E-2</v>
      </c>
      <c r="F13" s="43">
        <v>1700</v>
      </c>
      <c r="G13" s="43">
        <v>237</v>
      </c>
      <c r="H13" s="10"/>
    </row>
    <row r="14" spans="1:9" ht="18" customHeight="1" x14ac:dyDescent="0.25">
      <c r="B14" s="41">
        <f ca="1">TODAY()+30+ROW()</f>
        <v>43653</v>
      </c>
      <c r="C14" s="53" t="s">
        <v>28</v>
      </c>
      <c r="D14" s="42">
        <v>0.5625</v>
      </c>
      <c r="E14" s="42">
        <v>2.4305555555555556E-2</v>
      </c>
      <c r="F14" s="43">
        <v>1227</v>
      </c>
      <c r="G14" s="43">
        <v>150</v>
      </c>
      <c r="H14" s="10"/>
    </row>
    <row r="15" spans="1:9" ht="18" customHeight="1" x14ac:dyDescent="0.25">
      <c r="B15" s="41">
        <f ca="1">TODAY()+30+ROW()</f>
        <v>43654</v>
      </c>
      <c r="C15" s="53" t="s">
        <v>30</v>
      </c>
      <c r="D15" s="42">
        <v>0.59652777777777777</v>
      </c>
      <c r="E15" s="42">
        <v>2.0833333333333332E-2</v>
      </c>
      <c r="F15" s="43">
        <v>4.53</v>
      </c>
      <c r="G15" s="43">
        <v>115</v>
      </c>
      <c r="H15" s="10"/>
    </row>
  </sheetData>
  <mergeCells count="3">
    <mergeCell ref="B1:D2"/>
    <mergeCell ref="E1:I2"/>
    <mergeCell ref="B9:D9"/>
  </mergeCells>
  <dataValidations count="14">
    <dataValidation type="list" errorStyle="warning" allowBlank="1" showInputMessage="1" showErrorMessage="1" error="V seznamu vyberte jednotku. Vyberte ZRUŠIT a stisknutím kláves ALT+ŠIPKA DOLŮ zobrazte dostupné možnosti. Pak na jednu z nich najeďte klávesou ŠIPKA DOLŮ a potvrďte výběr klávesou ENTER." sqref="D4:D8" xr:uid="{00000000-0002-0000-0500-000000000000}">
      <formula1>"Míle,Kilometry,Kroky,Kola,Yardy,Metry,Repetice"</formula1>
    </dataValidation>
    <dataValidation allowBlank="1" showInputMessage="1" showErrorMessage="1" prompt="Na tomto listu si vytvořte záznam aktivit. Zadejte údaje do tabulky Záznam aktivit od buňky B10. Součet aktivit se počítá automaticky v buňkách C4 až C8. " sqref="A1" xr:uid="{00000000-0002-0000-0500-000002000000}"/>
    <dataValidation allowBlank="1" showInputMessage="1" showErrorMessage="1" prompt="V této buňce je název listu. Obrázek je v buňce vpravo. Aktivity a jejich součty jsou v buňkách B4 až D8." sqref="B1:D2" xr:uid="{00000000-0002-0000-0500-000003000000}"/>
    <dataValidation allowBlank="1" showInputMessage="1" showErrorMessage="1" prompt="Ve sloupci s tímto záhlavím si přizpůsobte aktivity." sqref="B3" xr:uid="{00000000-0002-0000-0500-000004000000}"/>
    <dataValidation allowBlank="1" showInputMessage="1" showErrorMessage="1" prompt="Ve sloupci s tímto záhlavím se automaticky počítají součty." sqref="C3" xr:uid="{00000000-0002-0000-0500-000005000000}"/>
    <dataValidation allowBlank="1" showInputMessage="1" showErrorMessage="1" prompt="Ve sloupci s tímto záhlavím vyberte jednotku. Stisknutím kláves ALT+ŠIPKA DOLŮ zobrazte dostupné možnosti. Pak na jednu z nich najeďte klávesou ŠIPKA DOLŮ a potvrďte výběr klávesou ENTER." sqref="D3" xr:uid="{00000000-0002-0000-0500-000006000000}"/>
    <dataValidation allowBlank="1" showInputMessage="1" showErrorMessage="1" prompt="Do sloupce s tímto záhlavím zadejte datum. K vyhledání konkrétních položek použijte filtry v záhlaví." sqref="B10" xr:uid="{00000000-0002-0000-0500-000007000000}"/>
    <dataValidation allowBlank="1" showInputMessage="1" showErrorMessage="1" prompt="Ve sloupci s tímto záhlavím vyberte aktivitu. Stisknutím kláves ALT+ŠIPKA DOLŮ zobrazte dostupné možnosti. Pak na jednu z nich najeďte klávesou ŠIPKA DOLŮ a potvrďte výběr klávesou ENTER." sqref="C10" xr:uid="{00000000-0002-0000-0500-000008000000}"/>
    <dataValidation allowBlank="1" showInputMessage="1" showErrorMessage="1" prompt="Do sloupce s tímto záhlavím zadejte počáteční čas." sqref="D10" xr:uid="{00000000-0002-0000-0500-000009000000}"/>
    <dataValidation allowBlank="1" showInputMessage="1" showErrorMessage="1" prompt="Do sloupce s tímto záhlavím zadejte dobu trvání." sqref="E10" xr:uid="{00000000-0002-0000-0500-00000A000000}"/>
    <dataValidation allowBlank="1" showInputMessage="1" showErrorMessage="1" prompt="Do sloupce s tímto záhlavím zadejte vzdálenost." sqref="F10" xr:uid="{00000000-0002-0000-0500-00000B000000}"/>
    <dataValidation allowBlank="1" showInputMessage="1" showErrorMessage="1" prompt="Do sloupce s tímto záhlavím zadejte kalorie." sqref="G10" xr:uid="{00000000-0002-0000-0500-00000C000000}"/>
    <dataValidation allowBlank="1" showInputMessage="1" showErrorMessage="1" prompt="Do sloupce pod tímto záhlavím zadejte poznámky." sqref="H10" xr:uid="{00000000-0002-0000-0500-00000D000000}"/>
    <dataValidation type="list" errorStyle="warning" allowBlank="1" showErrorMessage="1" error="V seznamu vyberte aktivitu. Vyberte ZRUŠIT a stisknutím kláves ALT+ŠIPKA DOLŮ zobrazte dostupné možnosti. Pak na jednu z nich najeďte klávesou ŠIPKA DOLŮ a potvrďte výběr klávesou ENTER." sqref="C11:C15" xr:uid="{00000000-0002-0000-0500-000001000000}">
      <formula1>$B$4:$B$8</formula1>
    </dataValidation>
  </dataValidations>
  <printOptions horizontalCentered="1"/>
  <pageMargins left="0.25" right="0.25" top="0.75" bottom="0.75" header="0.3" footer="0.3"/>
  <pageSetup paperSize="9" scale="75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7"/>
    <pageSetUpPr fitToPage="1"/>
  </sheetPr>
  <dimension ref="A1:P18"/>
  <sheetViews>
    <sheetView showGridLines="0" workbookViewId="0"/>
  </sheetViews>
  <sheetFormatPr defaultRowHeight="18" customHeight="1" x14ac:dyDescent="0.25"/>
  <cols>
    <col min="1" max="1" width="2.7109375" customWidth="1"/>
    <col min="2" max="2" width="17.85546875" customWidth="1"/>
    <col min="3" max="3" width="15" customWidth="1"/>
    <col min="4" max="4" width="32.140625" bestFit="1" customWidth="1"/>
    <col min="5" max="6" width="13.7109375" customWidth="1"/>
    <col min="7" max="7" width="17.85546875" bestFit="1" customWidth="1"/>
    <col min="8" max="8" width="13.7109375" customWidth="1"/>
    <col min="9" max="9" width="15.7109375" bestFit="1" customWidth="1"/>
    <col min="10" max="10" width="15.140625" bestFit="1" customWidth="1"/>
    <col min="11" max="11" width="13.7109375" customWidth="1"/>
    <col min="12" max="12" width="14.85546875" bestFit="1" customWidth="1"/>
    <col min="13" max="13" width="2.7109375" customWidth="1"/>
    <col min="15" max="16" width="11.140625" customWidth="1"/>
  </cols>
  <sheetData>
    <row r="1" spans="1:16" s="27" customFormat="1" ht="57.75" customHeight="1" x14ac:dyDescent="0.25">
      <c r="A1" s="31" t="s">
        <v>44</v>
      </c>
      <c r="B1" s="51" t="s">
        <v>45</v>
      </c>
      <c r="C1" s="51"/>
      <c r="D1" s="52" t="s">
        <v>22</v>
      </c>
      <c r="E1" s="52"/>
      <c r="F1" s="52"/>
      <c r="G1" s="52"/>
      <c r="H1" s="52"/>
      <c r="I1" s="52"/>
      <c r="J1" s="52"/>
      <c r="K1" s="52"/>
      <c r="L1" s="52"/>
    </row>
    <row r="2" spans="1:16" ht="21" customHeight="1" x14ac:dyDescent="0.25">
      <c r="A2" s="6"/>
      <c r="B2" s="51"/>
      <c r="C2" s="51"/>
      <c r="D2" s="52"/>
      <c r="E2" s="52"/>
      <c r="F2" s="52"/>
      <c r="G2" s="52"/>
      <c r="H2" s="52"/>
      <c r="I2" s="52"/>
      <c r="J2" s="52"/>
      <c r="K2" s="52"/>
      <c r="L2" s="52"/>
    </row>
    <row r="3" spans="1:16" s="34" customFormat="1" ht="18" customHeight="1" x14ac:dyDescent="0.25">
      <c r="B3" s="51"/>
      <c r="C3" s="51"/>
      <c r="E3" s="35" t="str">
        <f>(ZáznamyJídel[[#Headers],[KALORIE]])</f>
        <v>KALORIE</v>
      </c>
      <c r="F3" s="35" t="str">
        <f>(ZáznamyJídel[[#Headers],[TUK]])</f>
        <v>TUK</v>
      </c>
      <c r="G3" s="35" t="str">
        <f>(ZáznamyJídel[[#Headers],[CHOLESTEROL]])</f>
        <v>CHOLESTEROL</v>
      </c>
      <c r="H3" s="35" t="str">
        <f>(ZáznamyJídel[[#Headers],[SODÍK]])</f>
        <v>SODÍK</v>
      </c>
      <c r="I3" s="35" t="str">
        <f>(ZáznamyJídel[[#Headers],[SACHARIDY]])</f>
        <v>SACHARIDY</v>
      </c>
      <c r="J3" s="35" t="str">
        <f>(ZáznamyJídel[[#Headers],[BÍLKOVINY]])</f>
        <v>BÍLKOVINY</v>
      </c>
      <c r="K3" s="35" t="str">
        <f>(ZáznamyJídel[[#Headers],[CUKR]])</f>
        <v>CUKR</v>
      </c>
      <c r="L3" s="35" t="str">
        <f>(ZáznamyJídel[[#Headers],[VLÁKNINA]])</f>
        <v>VLÁKNINA</v>
      </c>
    </row>
    <row r="4" spans="1:16" ht="16.5" customHeight="1" x14ac:dyDescent="0.25">
      <c r="A4" s="6"/>
      <c r="B4" s="50" t="s">
        <v>46</v>
      </c>
      <c r="C4" s="50"/>
      <c r="D4" s="28" t="s">
        <v>52</v>
      </c>
      <c r="E4" s="24">
        <v>1800</v>
      </c>
      <c r="F4" s="25">
        <v>40</v>
      </c>
      <c r="G4" s="25">
        <v>225</v>
      </c>
      <c r="H4" s="25">
        <v>2100</v>
      </c>
      <c r="I4" s="25">
        <v>130</v>
      </c>
      <c r="J4" s="25">
        <v>56</v>
      </c>
      <c r="K4" s="25">
        <v>25</v>
      </c>
      <c r="L4" s="25">
        <v>25</v>
      </c>
    </row>
    <row r="5" spans="1:16" s="6" customFormat="1" ht="16.5" customHeight="1" x14ac:dyDescent="0.25">
      <c r="B5" s="50"/>
      <c r="C5" s="50"/>
      <c r="D5" s="39" t="str">
        <f>IF(E5=SUM(ZáznamyJídel[KALORIE]),"Celkový příjem:","Filtrovaný příjem:")</f>
        <v>Celkový příjem:</v>
      </c>
      <c r="E5" s="24">
        <f>SUBTOTAL(109,ZáznamyJídel[KALORIE])</f>
        <v>3090</v>
      </c>
      <c r="F5" s="25">
        <f>SUBTOTAL(109,ZáznamyJídel[TUK])</f>
        <v>74.27000000000001</v>
      </c>
      <c r="G5" s="25">
        <f>SUBTOTAL(109,ZáznamyJídel[CHOLESTEROL])</f>
        <v>139.6</v>
      </c>
      <c r="H5" s="25">
        <f>SUBTOTAL(109,ZáznamyJídel[SODÍK])</f>
        <v>1400.7</v>
      </c>
      <c r="I5" s="25">
        <f>SUBTOTAL(109,ZáznamyJídel[SACHARIDY])</f>
        <v>208.56</v>
      </c>
      <c r="J5" s="25">
        <f>SUBTOTAL(109,ZáznamyJídel[BÍLKOVINY])</f>
        <v>68.81</v>
      </c>
      <c r="K5" s="25">
        <f>SUBTOTAL(109,ZáznamyJídel[CUKR])</f>
        <v>84.1</v>
      </c>
      <c r="L5" s="25">
        <f>SUBTOTAL(109,ZáznamyJídel[VLÁKNINA])</f>
        <v>24.5</v>
      </c>
    </row>
    <row r="6" spans="1:16" ht="18" customHeight="1" x14ac:dyDescent="0.25">
      <c r="B6" s="48"/>
      <c r="C6" s="48"/>
    </row>
    <row r="7" spans="1:16" ht="18" customHeight="1" x14ac:dyDescent="0.25">
      <c r="A7" s="6"/>
      <c r="B7" s="19" t="s">
        <v>31</v>
      </c>
      <c r="C7" s="20" t="s">
        <v>47</v>
      </c>
      <c r="D7" s="20" t="s">
        <v>53</v>
      </c>
      <c r="E7" s="23" t="s">
        <v>41</v>
      </c>
      <c r="F7" s="23" t="s">
        <v>65</v>
      </c>
      <c r="G7" s="23" t="s">
        <v>66</v>
      </c>
      <c r="H7" s="23" t="s">
        <v>67</v>
      </c>
      <c r="I7" s="23" t="s">
        <v>68</v>
      </c>
      <c r="J7" s="23" t="s">
        <v>69</v>
      </c>
      <c r="K7" s="23" t="s">
        <v>70</v>
      </c>
      <c r="L7" s="23" t="s">
        <v>71</v>
      </c>
    </row>
    <row r="8" spans="1:16" ht="18" customHeight="1" x14ac:dyDescent="0.25">
      <c r="A8" s="6"/>
      <c r="B8" s="21">
        <f t="shared" ref="B8:B18" ca="1" si="0">TODAY()+30+ROW()</f>
        <v>43647</v>
      </c>
      <c r="C8" s="22" t="s">
        <v>48</v>
      </c>
      <c r="D8" s="22" t="s">
        <v>54</v>
      </c>
      <c r="E8" s="23">
        <v>130</v>
      </c>
      <c r="F8" s="23">
        <v>8</v>
      </c>
      <c r="G8" s="23">
        <v>10</v>
      </c>
      <c r="H8" s="23">
        <v>60</v>
      </c>
      <c r="I8" s="23">
        <v>16</v>
      </c>
      <c r="J8" s="23">
        <v>11</v>
      </c>
      <c r="K8" s="23">
        <v>5</v>
      </c>
      <c r="L8" s="23">
        <v>0</v>
      </c>
    </row>
    <row r="9" spans="1:16" ht="18" customHeight="1" x14ac:dyDescent="0.25">
      <c r="A9" s="6"/>
      <c r="B9" s="21">
        <f t="shared" ca="1" si="0"/>
        <v>43648</v>
      </c>
      <c r="C9" s="22" t="s">
        <v>49</v>
      </c>
      <c r="D9" s="22" t="s">
        <v>55</v>
      </c>
      <c r="E9" s="23">
        <v>65</v>
      </c>
      <c r="F9" s="23">
        <v>0.2</v>
      </c>
      <c r="G9" s="23"/>
      <c r="H9" s="23"/>
      <c r="I9" s="23">
        <v>17.3</v>
      </c>
      <c r="J9" s="23">
        <v>0.3</v>
      </c>
      <c r="K9" s="23"/>
      <c r="L9" s="23"/>
    </row>
    <row r="10" spans="1:16" ht="18" customHeight="1" x14ac:dyDescent="0.25">
      <c r="A10" s="6"/>
      <c r="B10" s="21">
        <f t="shared" ca="1" si="0"/>
        <v>43649</v>
      </c>
      <c r="C10" s="22" t="s">
        <v>50</v>
      </c>
      <c r="D10" s="22" t="s">
        <v>56</v>
      </c>
      <c r="E10" s="23">
        <v>220</v>
      </c>
      <c r="F10" s="23">
        <v>0.5</v>
      </c>
      <c r="G10" s="23"/>
      <c r="H10" s="23">
        <v>200</v>
      </c>
      <c r="I10" s="23">
        <v>30</v>
      </c>
      <c r="J10" s="23">
        <v>6</v>
      </c>
      <c r="K10" s="23">
        <v>4</v>
      </c>
      <c r="L10" s="23">
        <v>9</v>
      </c>
    </row>
    <row r="11" spans="1:16" ht="18" customHeight="1" x14ac:dyDescent="0.25">
      <c r="A11" s="6"/>
      <c r="B11" s="21">
        <f t="shared" ca="1" si="0"/>
        <v>43650</v>
      </c>
      <c r="C11" s="22" t="s">
        <v>51</v>
      </c>
      <c r="D11" s="22" t="s">
        <v>57</v>
      </c>
      <c r="E11" s="23">
        <v>600</v>
      </c>
      <c r="F11" s="23">
        <v>0.5</v>
      </c>
      <c r="G11" s="23"/>
      <c r="H11" s="23">
        <v>300</v>
      </c>
      <c r="I11" s="23">
        <v>22</v>
      </c>
      <c r="J11" s="23">
        <v>9.8000000000000007</v>
      </c>
      <c r="K11" s="23"/>
      <c r="L11" s="23"/>
    </row>
    <row r="12" spans="1:16" ht="18" customHeight="1" x14ac:dyDescent="0.25">
      <c r="A12" s="6"/>
      <c r="B12" s="21">
        <f t="shared" ca="1" si="0"/>
        <v>43651</v>
      </c>
      <c r="C12" s="22" t="s">
        <v>49</v>
      </c>
      <c r="D12" s="22" t="s">
        <v>58</v>
      </c>
      <c r="E12" s="23">
        <v>210</v>
      </c>
      <c r="F12" s="23">
        <v>20</v>
      </c>
      <c r="G12" s="23"/>
      <c r="H12" s="23"/>
      <c r="I12" s="23">
        <v>3</v>
      </c>
      <c r="J12" s="23">
        <v>5</v>
      </c>
      <c r="K12" s="23"/>
      <c r="L12" s="23">
        <v>3</v>
      </c>
    </row>
    <row r="13" spans="1:16" ht="18" customHeight="1" x14ac:dyDescent="0.25">
      <c r="A13" s="6"/>
      <c r="B13" s="21">
        <f t="shared" ca="1" si="0"/>
        <v>43652</v>
      </c>
      <c r="C13" s="22" t="s">
        <v>48</v>
      </c>
      <c r="D13" s="22" t="s">
        <v>59</v>
      </c>
      <c r="E13" s="23">
        <v>220</v>
      </c>
      <c r="F13" s="23">
        <v>3</v>
      </c>
      <c r="G13" s="23"/>
      <c r="H13" s="23"/>
      <c r="I13" s="23">
        <v>29</v>
      </c>
      <c r="J13" s="23">
        <v>7</v>
      </c>
      <c r="K13" s="23"/>
      <c r="L13" s="23">
        <v>5</v>
      </c>
    </row>
    <row r="14" spans="1:16" ht="18" customHeight="1" x14ac:dyDescent="0.25">
      <c r="A14" s="6"/>
      <c r="B14" s="21">
        <f t="shared" ca="1" si="0"/>
        <v>43653</v>
      </c>
      <c r="C14" s="22" t="s">
        <v>49</v>
      </c>
      <c r="D14" s="22" t="s">
        <v>60</v>
      </c>
      <c r="E14" s="23">
        <v>85</v>
      </c>
      <c r="F14" s="23">
        <v>0</v>
      </c>
      <c r="G14" s="23"/>
      <c r="H14" s="23">
        <v>0</v>
      </c>
      <c r="I14" s="23">
        <v>21</v>
      </c>
      <c r="J14" s="23">
        <v>1</v>
      </c>
      <c r="K14" s="23">
        <v>17</v>
      </c>
      <c r="L14" s="23">
        <v>4</v>
      </c>
      <c r="O14" s="6"/>
      <c r="P14" s="6"/>
    </row>
    <row r="15" spans="1:16" ht="18" customHeight="1" x14ac:dyDescent="0.25">
      <c r="A15" s="6"/>
      <c r="B15" s="21">
        <f t="shared" ca="1" si="0"/>
        <v>43654</v>
      </c>
      <c r="C15" s="22" t="s">
        <v>50</v>
      </c>
      <c r="D15" s="22" t="s">
        <v>61</v>
      </c>
      <c r="E15" s="23">
        <v>340</v>
      </c>
      <c r="F15" s="23">
        <v>7</v>
      </c>
      <c r="G15" s="23">
        <v>3</v>
      </c>
      <c r="H15" s="23">
        <v>63</v>
      </c>
      <c r="I15" s="23">
        <v>1</v>
      </c>
      <c r="J15" s="23">
        <v>2</v>
      </c>
      <c r="K15" s="23"/>
      <c r="L15" s="23">
        <v>2</v>
      </c>
    </row>
    <row r="16" spans="1:16" ht="18" customHeight="1" x14ac:dyDescent="0.25">
      <c r="A16" s="6"/>
      <c r="B16" s="21">
        <f t="shared" ca="1" si="0"/>
        <v>43655</v>
      </c>
      <c r="C16" s="22" t="s">
        <v>51</v>
      </c>
      <c r="D16" s="22" t="s">
        <v>62</v>
      </c>
      <c r="E16" s="23">
        <v>470</v>
      </c>
      <c r="F16" s="23">
        <v>4.07</v>
      </c>
      <c r="G16" s="23">
        <v>49</v>
      </c>
      <c r="H16" s="23">
        <v>460</v>
      </c>
      <c r="I16" s="23">
        <v>0.46</v>
      </c>
      <c r="J16" s="23">
        <v>23.71</v>
      </c>
      <c r="K16" s="23">
        <v>0.1</v>
      </c>
      <c r="L16" s="23"/>
    </row>
    <row r="17" spans="2:16" ht="18" customHeight="1" x14ac:dyDescent="0.25">
      <c r="B17" s="21">
        <f t="shared" ca="1" si="0"/>
        <v>43656</v>
      </c>
      <c r="C17" s="22" t="s">
        <v>51</v>
      </c>
      <c r="D17" s="22" t="s">
        <v>63</v>
      </c>
      <c r="E17" s="23">
        <v>220</v>
      </c>
      <c r="F17" s="23">
        <v>7</v>
      </c>
      <c r="G17" s="23"/>
      <c r="H17" s="23"/>
      <c r="I17" s="23">
        <v>5</v>
      </c>
      <c r="J17" s="23">
        <v>3</v>
      </c>
      <c r="K17" s="23"/>
      <c r="L17" s="23"/>
      <c r="O17" s="6"/>
      <c r="P17" s="6"/>
    </row>
    <row r="18" spans="2:16" ht="18" customHeight="1" x14ac:dyDescent="0.25">
      <c r="B18" s="21">
        <f t="shared" ca="1" si="0"/>
        <v>43657</v>
      </c>
      <c r="C18" s="22" t="s">
        <v>49</v>
      </c>
      <c r="D18" s="22" t="s">
        <v>64</v>
      </c>
      <c r="E18" s="23">
        <v>530</v>
      </c>
      <c r="F18" s="23">
        <v>24</v>
      </c>
      <c r="G18" s="23">
        <v>77.599999999999994</v>
      </c>
      <c r="H18" s="23">
        <v>317.7</v>
      </c>
      <c r="I18" s="23">
        <v>63.8</v>
      </c>
      <c r="J18" s="23">
        <v>0</v>
      </c>
      <c r="K18" s="23">
        <v>58</v>
      </c>
      <c r="L18" s="23">
        <v>1.5</v>
      </c>
    </row>
  </sheetData>
  <mergeCells count="4">
    <mergeCell ref="B6:C6"/>
    <mergeCell ref="B4:C5"/>
    <mergeCell ref="B1:C3"/>
    <mergeCell ref="D1:L2"/>
  </mergeCells>
  <conditionalFormatting sqref="E5:L5">
    <cfRule type="expression" dxfId="5" priority="12">
      <formula>AND($E$5&lt;&gt;SUM($E$8:$E$18),E$5&gt;E$4)</formula>
    </cfRule>
  </conditionalFormatting>
  <dataValidations count="9">
    <dataValidation allowBlank="1" showInputMessage="1" showErrorMessage="1" prompt="Na tomto listu si vytvořte záznam jídel. Údaje zadejte do tabulky Záznam jídel od buňky B7." sqref="A1" xr:uid="{00000000-0002-0000-0600-000000000000}"/>
    <dataValidation allowBlank="1" showInputMessage="1" showErrorMessage="1" prompt="V této buňce je název listu. Obrázek je v buňce vpravo." sqref="B1:C2" xr:uid="{00000000-0002-0000-0600-000001000000}"/>
    <dataValidation allowBlank="1" showInputMessage="1" showErrorMessage="1" prompt="V buňkách vpravo si nastavte nutriční cíle." sqref="B4:C5" xr:uid="{00000000-0002-0000-0600-000002000000}"/>
    <dataValidation allowBlank="1" showInputMessage="1" showErrorMessage="1" prompt="Denní příjem živin zadejte vpravo do buněk E4 až L4. Typy živin v řádku nahoře se automaticky aktualizují podle přizpůsobeného záhlaví tabulky." sqref="D4" xr:uid="{00000000-0002-0000-0600-000003000000}"/>
    <dataValidation allowBlank="1" showInputMessage="1" showErrorMessage="1" prompt="Celkový příjem živin se počítá automaticky vpravo v buňkách E5 až L5." sqref="D5" xr:uid="{00000000-0002-0000-0600-000004000000}"/>
    <dataValidation allowBlank="1" showInputMessage="1" showErrorMessage="1" prompt="Do sloupce s tímto záhlavím zadejte datum. K vyhledání konkrétních položek použijte filtr v záhlaví." sqref="B7" xr:uid="{00000000-0002-0000-0600-000005000000}"/>
    <dataValidation allowBlank="1" showInputMessage="1" showErrorMessage="1" prompt="Do sloupce s tímto záhlavím zadejte typ jídla." sqref="C7" xr:uid="{00000000-0002-0000-0600-000006000000}"/>
    <dataValidation allowBlank="1" showInputMessage="1" showErrorMessage="1" prompt="Do sloupce s tímto záhlavím zadávejte jídla." sqref="D7" xr:uid="{00000000-0002-0000-0600-000007000000}"/>
    <dataValidation allowBlank="1" showInputMessage="1" showErrorMessage="1" prompt="Přizpůsobte si záhlaví této tabulky, abyste mohli sledovat konkrétní nutriční potřeby ve sloupci s tímto záhlavím." sqref="E7:L7" xr:uid="{00000000-0002-0000-0600-000008000000}"/>
  </dataValidations>
  <printOptions horizontalCentered="1"/>
  <pageMargins left="0.25" right="0.25" top="0.75" bottom="0.75" header="0.3" footer="0.3"/>
  <pageSetup paperSize="9" scale="55" fitToHeight="0" orientation="portrait" r:id="rId1"/>
  <headerFooter differentFirst="1">
    <oddFooter>Page &amp;P of &amp;N</oddFooter>
  </headerFooter>
  <ignoredErrors>
    <ignoredError sqref="G5:H5 K5:L5" emptyCellReference="1"/>
  </ignoredErrors>
  <drawing r:id="rId2"/>
  <tableParts count="1">
    <tablePart r:id="rId3"/>
  </tableParts>
</worksheet>
</file>

<file path=docProps/app.xml><?xml version="1.0" encoding="utf-8"?>
<ap:Properties xmlns:vt="http://schemas.openxmlformats.org/officeDocument/2006/docPropsVTypes" xmlns:ap="http://schemas.openxmlformats.org/officeDocument/2006/extended-properties">
  <ap:DocSecurity>0</ap:DocSecurity>
  <ap:Template>TM00000032</ap:Template>
  <ap:ScaleCrop>false</ap:ScaleCrop>
  <ap:HeadingPairs>
    <vt:vector baseType="variant" size="4">
      <vt:variant>
        <vt:lpstr>Listy</vt:lpstr>
      </vt:variant>
      <vt:variant>
        <vt:i4>7</vt:i4>
      </vt:variant>
      <vt:variant>
        <vt:lpstr>Pojmenované oblasti</vt:lpstr>
      </vt:variant>
      <vt:variant>
        <vt:i4>27</vt:i4>
      </vt:variant>
    </vt:vector>
  </ap:HeadingPairs>
  <ap:TitlesOfParts>
    <vt:vector baseType="lpstr" size="34">
      <vt:lpstr>Sledování Hmotnost</vt:lpstr>
      <vt:lpstr>Sledování Pas</vt:lpstr>
      <vt:lpstr>Sledování Bicepsy</vt:lpstr>
      <vt:lpstr>Sledování Boky</vt:lpstr>
      <vt:lpstr>Sledování Stehna</vt:lpstr>
      <vt:lpstr>Záznam aktivit</vt:lpstr>
      <vt:lpstr>Záznam jídel</vt:lpstr>
      <vt:lpstr>'Sledování Hmotnost'!AktuálníHmotnost</vt:lpstr>
      <vt:lpstr>'Sledování Hmotnost'!Cíl1</vt:lpstr>
      <vt:lpstr>'Sledování Hmotnost'!Cíl2</vt:lpstr>
      <vt:lpstr>'Sledování Hmotnost'!Cíl3</vt:lpstr>
      <vt:lpstr>'Sledování Hmotnost'!Cíl4</vt:lpstr>
      <vt:lpstr>'Sledování Hmotnost'!CílováHmotnost</vt:lpstr>
      <vt:lpstr>DatumVyhledávání</vt:lpstr>
      <vt:lpstr>Kategorie1</vt:lpstr>
      <vt:lpstr>Kategorie2</vt:lpstr>
      <vt:lpstr>Kategorie3</vt:lpstr>
      <vt:lpstr>Kategorie4</vt:lpstr>
      <vt:lpstr>Kategorie5</vt:lpstr>
      <vt:lpstr>'Sledování Hmotnost'!MěrnáJednotka</vt:lpstr>
      <vt:lpstr>'Sledování Bicepsy'!Názvy_tisku</vt:lpstr>
      <vt:lpstr>'Sledování Boky'!Názvy_tisku</vt:lpstr>
      <vt:lpstr>'Sledování Hmotnost'!Názvy_tisku</vt:lpstr>
      <vt:lpstr>'Sledování Pas'!Názvy_tisku</vt:lpstr>
      <vt:lpstr>'Sledování Stehna'!Názvy_tisku</vt:lpstr>
      <vt:lpstr>'Záznam aktivit'!Názvy_tisku</vt:lpstr>
      <vt:lpstr>'Záznam jídel'!Názvy_tisku</vt:lpstr>
      <vt:lpstr>'Sledování Hmotnost'!Pohlaví</vt:lpstr>
      <vt:lpstr>'Sledování Hmotnost'!PopisekCíle1</vt:lpstr>
      <vt:lpstr>'Sledování Hmotnost'!PopisekCíle2</vt:lpstr>
      <vt:lpstr>'Sledování Hmotnost'!PopisekCíle3</vt:lpstr>
      <vt:lpstr>'Sledování Hmotnost'!PopisekCíle4</vt:lpstr>
      <vt:lpstr>'Sledování Hmotnost'!PopisekHmotnosti</vt:lpstr>
      <vt:lpstr>'Sledování Hmotnost'!Výška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2018-03-21T12:20:36Z</dcterms:created>
  <dcterms:modified xsi:type="dcterms:W3CDTF">2019-05-24T08:36:00Z</dcterms:modified>
</cp:coreProperties>
</file>