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9"/>
  <workbookPr filterPrivacy="1" codeName="ThisWorkbook"/>
  <xr:revisionPtr revIDLastSave="39" documentId="13_ncr:1_{18205554-82AB-473F-9163-378FC5603C9D}" xr6:coauthVersionLast="47" xr6:coauthVersionMax="47" xr10:uidLastSave="{80C0C176-0E09-4E0F-891D-F9B3F6FF75C4}"/>
  <bookViews>
    <workbookView xWindow="-120" yWindow="-120" windowWidth="29040" windowHeight="15840" xr2:uid="{00000000-000D-0000-FFFF-FFFF00000000}"/>
  </bookViews>
  <sheets>
    <sheet name="Sledování aktivit" sheetId="1" r:id="rId1"/>
    <sheet name="Seznam aktivit" sheetId="2" state="hidden" r:id="rId2"/>
  </sheets>
  <definedNames>
    <definedName name="CelkovýSoučet">SUM(Seznam[Celkem])</definedName>
    <definedName name="DalšíSoučet">CelkovýSoučet-SUM('Sledování aktivit'!$B$3:$B$15)</definedName>
    <definedName name="HledáníAktivit">'Seznam aktivit'!$B$4:$C$8</definedName>
    <definedName name="JednotkaKategorie1">'Sledování aktivit'!$C$4</definedName>
    <definedName name="JednotkaKategorie2">'Sledování aktivit'!$C$8</definedName>
    <definedName name="JednotkaKategorie3">'Sledování aktivit'!$C$12</definedName>
    <definedName name="JednotkaKategorie4">'Sledování aktivit'!$C$16</definedName>
    <definedName name="JednotkaKategorie5">'Sledování aktivit'!$C$20</definedName>
    <definedName name="Kategorie1">'Sledování aktivit'!$A$3</definedName>
    <definedName name="Kategorie2">'Sledování aktivit'!$A$7</definedName>
    <definedName name="Kategorie3">'Sledování aktivit'!$A$11</definedName>
    <definedName name="Kategorie4">'Sledování aktivit'!$A$15</definedName>
    <definedName name="Kategorie5">'Sledování aktivit'!$A$19</definedName>
    <definedName name="SeznamAktivit">'Seznam aktivit'!$B$4:$B$8</definedName>
    <definedName name="VšeOstatní">'Sledování aktivit'!$A$23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12" i="1" l="1"/>
  <c r="I9" i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<sst xmlns="http://schemas.openxmlformats.org/spreadsheetml/2006/main" count="48" uniqueCount="24">
  <si>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Sledování aktivit</t>
  </si>
  <si>
    <r>
      <rPr>
        <b/>
        <sz val="11"/>
        <color theme="0"/>
        <rFont val="Calibri"/>
        <family val="2"/>
        <scheme val="major"/>
      </rPr>
      <t>Sledujte 5 aktivit, kterým se nejčastěji věnujete.</t>
    </r>
    <r>
      <rPr>
        <sz val="11"/>
        <color theme="0"/>
        <rFont val="Calibri"/>
        <family val="2"/>
        <scheme val="major"/>
      </rPr>
      <t xml:space="preserve"> Informace dole nahraďte aktivitami, které nejčastěji provádíte. Pak k nim přidejte do záznamu aktivit záznamy, které umožní sledovat, jak postupujete.</t>
    </r>
  </si>
  <si>
    <t>Jízda na kole</t>
  </si>
  <si>
    <t>Plavání</t>
  </si>
  <si>
    <t>Aktivita 3</t>
  </si>
  <si>
    <t>Aktivita 4</t>
  </si>
  <si>
    <t>Aktivita 5</t>
  </si>
  <si>
    <t>Celkem</t>
  </si>
  <si>
    <t>Kalorie</t>
  </si>
  <si>
    <t>Metry</t>
  </si>
  <si>
    <t>Kroky</t>
  </si>
  <si>
    <t>Datum</t>
  </si>
  <si>
    <t>Aktivita</t>
  </si>
  <si>
    <t>Čas zahájení</t>
  </si>
  <si>
    <t>Doba trvání</t>
  </si>
  <si>
    <t>Jednotka</t>
  </si>
  <si>
    <t>Poznámka</t>
  </si>
  <si>
    <t>Horko a vlhko</t>
  </si>
  <si>
    <t>Chladné odpoledne</t>
  </si>
  <si>
    <t>Dobrý spánek předchozí noc</t>
  </si>
  <si>
    <t>Seznam aktivit</t>
  </si>
  <si>
    <t>Seznam dole je spojený s vlastními aktivitami a naplňuje se z něj rozevírací seznam v Záznamu aktivit. Tento list by měl zůstat skrytý.</t>
  </si>
  <si>
    <t>Míle</t>
  </si>
  <si>
    <t>Repetice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</si>
</sst>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&quot;Kč&quot;\ #,##0.00"/>
    <numFmt numFmtId="171" formatCode="[h]:mm:ss;@"/>
    <numFmt numFmtId="172" formatCode="h:mm;@"/>
  </numFmts>
  <fonts count="2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5" fillId="0" borderId="0" applyNumberFormat="0" applyBorder="0" applyProtection="0"/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top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5" borderId="3" applyNumberFormat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9" applyNumberFormat="0" applyAlignment="0" applyProtection="0"/>
    <xf numFmtId="0" fontId="17" fillId="11" borderId="10" applyNumberFormat="0" applyAlignment="0" applyProtection="0"/>
    <xf numFmtId="0" fontId="18" fillId="11" borderId="9" applyNumberFormat="0" applyAlignment="0" applyProtection="0"/>
    <xf numFmtId="0" fontId="19" fillId="0" borderId="11" applyNumberFormat="0" applyFill="0" applyAlignment="0" applyProtection="0"/>
    <xf numFmtId="0" fontId="7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3">
    <xf numFmtId="0" fontId="0" fillId="0" borderId="0" xfId="0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2" borderId="0" xfId="0" applyNumberFormat="1" applyFill="1" applyAlignment="1">
      <alignment horizontal="left" vertical="center" indent="2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0" xfId="0" applyFont="1" applyAlignment="1"/>
    <xf numFmtId="0" fontId="9" fillId="4" borderId="4" xfId="0" applyFont="1" applyFill="1" applyBorder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4" borderId="6" xfId="0" applyFont="1" applyFill="1" applyBorder="1">
      <alignment vertical="center" wrapText="1"/>
    </xf>
    <xf numFmtId="0" fontId="9" fillId="4" borderId="5" xfId="0" applyFont="1" applyFill="1" applyBorder="1">
      <alignment vertical="center" wrapText="1"/>
    </xf>
    <xf numFmtId="0" fontId="0" fillId="2" borderId="0" xfId="0" applyFill="1" applyAlignment="1">
      <alignment horizontal="left" vertical="center" wrapText="1" indent="2"/>
    </xf>
    <xf numFmtId="14" fontId="0" fillId="0" borderId="0" xfId="0" applyNumberFormat="1" applyFill="1" applyBorder="1" applyAlignment="1">
      <alignment horizontal="left" vertical="center" indent="2"/>
    </xf>
    <xf numFmtId="0" fontId="0" fillId="2" borderId="4" xfId="0" applyFill="1" applyBorder="1">
      <alignment vertical="center" wrapText="1"/>
    </xf>
    <xf numFmtId="170" fontId="0" fillId="2" borderId="0" xfId="0" applyNumberFormat="1" applyFill="1" applyAlignment="1">
      <alignment vertical="center"/>
    </xf>
    <xf numFmtId="170" fontId="0" fillId="2" borderId="0" xfId="0" applyNumberFormat="1" applyFill="1">
      <alignment vertical="center" wrapText="1"/>
    </xf>
    <xf numFmtId="172" fontId="0" fillId="0" borderId="0" xfId="0" applyNumberFormat="1" applyFill="1" applyBorder="1" applyAlignment="1">
      <alignment horizontal="right" vertical="center" indent="1"/>
    </xf>
    <xf numFmtId="172" fontId="0" fillId="2" borderId="0" xfId="0" applyNumberFormat="1" applyFill="1" applyAlignment="1">
      <alignment horizontal="right" vertical="center" indent="1"/>
    </xf>
    <xf numFmtId="171" fontId="0" fillId="0" borderId="0" xfId="0" applyNumberForma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169" fontId="2" fillId="4" borderId="0" xfId="3" applyNumberFormat="1" applyAlignment="1">
      <alignment horizontal="center"/>
    </xf>
    <xf numFmtId="1" fontId="2" fillId="4" borderId="0" xfId="3" applyNumberFormat="1" applyBorder="1">
      <alignment horizontal="center" vertical="top"/>
    </xf>
    <xf numFmtId="1" fontId="2" fillId="4" borderId="1" xfId="3" applyNumberFormat="1" applyBorder="1">
      <alignment horizontal="center" vertical="top"/>
    </xf>
    <xf numFmtId="0" fontId="4" fillId="6" borderId="0" xfId="2" applyFill="1" applyAlignment="1">
      <alignment horizontal="left" vertical="center" indent="1"/>
    </xf>
    <xf numFmtId="0" fontId="4" fillId="6" borderId="4" xfId="2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1" fontId="2" fillId="6" borderId="0" xfId="3" applyNumberFormat="1" applyFill="1" applyAlignment="1">
      <alignment horizontal="center" vertical="center"/>
    </xf>
    <xf numFmtId="0" fontId="2" fillId="6" borderId="0" xfId="3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2"/>
    </xf>
    <xf numFmtId="0" fontId="8" fillId="4" borderId="0" xfId="0" applyFont="1" applyFill="1" applyBorder="1" applyAlignment="1">
      <alignment horizontal="left" vertical="center" indent="2"/>
    </xf>
    <xf numFmtId="0" fontId="8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4" fillId="3" borderId="0" xfId="2" applyAlignment="1">
      <alignment horizontal="left" vertical="center" indent="1"/>
    </xf>
    <xf numFmtId="0" fontId="6" fillId="3" borderId="0" xfId="2" applyFont="1" applyAlignment="1">
      <alignment horizontal="left" vertical="center" wrapText="1" indent="1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4" builtinId="3" customBuiltin="1"/>
    <cellStyle name="Čárky bez des. míst" xfId="5" builtinId="6" customBuiltin="1"/>
    <cellStyle name="Kontrolní buňka" xfId="19" builtinId="23" customBuiltin="1"/>
    <cellStyle name="Měna" xfId="6" builtinId="4" customBuiltin="1"/>
    <cellStyle name="Měny bez des. míst" xfId="7" builtinId="7" customBuiltin="1"/>
    <cellStyle name="Nadpis 1" xfId="1" builtinId="16" customBuiltin="1"/>
    <cellStyle name="Nadpis 2" xfId="3" builtinId="17" customBuiltin="1"/>
    <cellStyle name="Nadpis 3" xfId="10" builtinId="18" customBuiltin="1"/>
    <cellStyle name="Nadpis 4" xfId="11" builtinId="19" customBuiltin="1"/>
    <cellStyle name="Název" xfId="2" builtinId="15" customBuiltin="1"/>
    <cellStyle name="Neutrální" xfId="14" builtinId="28" customBuiltin="1"/>
    <cellStyle name="Normální" xfId="0" builtinId="0" customBuiltin="1"/>
    <cellStyle name="Poznámka" xfId="9" builtinId="10" customBuiltin="1"/>
    <cellStyle name="Procenta" xfId="8" builtinId="5" customBuiltin="1"/>
    <cellStyle name="Propojená buňka" xfId="18" builtinId="24" customBuiltin="1"/>
    <cellStyle name="Správně" xfId="12" builtinId="26" customBuiltin="1"/>
    <cellStyle name="Špatně" xfId="13" builtinId="27" customBuiltin="1"/>
    <cellStyle name="Text upozornění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12">
    <dxf>
      <alignment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2" formatCode="h:mm;@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Záznam aktivi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Spálené kalorie podle aktivit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'Sledování aktivit'!$A$3</c:f>
              <c:strCache>
                <c:ptCount val="1"/>
                <c:pt idx="0">
                  <c:v>Jízda na kole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'Sledování aktivit'!$A$7</c:f>
              <c:strCache>
                <c:ptCount val="1"/>
                <c:pt idx="0">
                  <c:v>Plavání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'Sledování aktivit'!$A$11</c:f>
              <c:strCache>
                <c:ptCount val="1"/>
                <c:pt idx="0">
                  <c:v>Aktivita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'Sledování aktivit'!$A$15</c:f>
              <c:strCache>
                <c:ptCount val="1"/>
                <c:pt idx="0">
                  <c:v>Aktivita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'Sledování aktivit'!$A$19</c:f>
              <c:strCache>
                <c:ptCount val="1"/>
                <c:pt idx="0">
                  <c:v>Aktivita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257236053585786"/>
          <c:y val="0.28856020448424341"/>
          <c:w val="0.11553823980094974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2076450</xdr:colOff>
      <xdr:row>3</xdr:row>
      <xdr:rowOff>28575</xdr:rowOff>
    </xdr:to>
    <xdr:graphicFrame macro="">
      <xdr:nvGraphicFramePr>
        <xdr:cNvPr id="2" name="Spálené kalorie" descr="Skládaný pruhový graf, který znázorňuje celkový počet kalorií spálených při jednotlivých aktivitá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D5:K12" totalsRowShown="0" headerRowDxfId="9" dataDxfId="8">
  <tableColumns count="8">
    <tableColumn id="1" xr3:uid="{00000000-0010-0000-0000-000001000000}" name="Datum" dataDxfId="7"/>
    <tableColumn id="2" xr3:uid="{00000000-0010-0000-0000-000002000000}" name="Aktivita" dataDxfId="6"/>
    <tableColumn id="9" xr3:uid="{00000000-0010-0000-0000-000009000000}" name="Čas zahájení" dataDxfId="5"/>
    <tableColumn id="10" xr3:uid="{00000000-0010-0000-0000-00000A000000}" name="Doba trvání" dataDxfId="4"/>
    <tableColumn id="3" xr3:uid="{00000000-0010-0000-0000-000003000000}" name="Celkem" dataDxfId="3"/>
    <tableColumn id="4" xr3:uid="{00000000-0010-0000-0000-000004000000}" name="Jednotka" dataDxfId="2">
      <calculatedColumnFormula>IFERROR(VLOOKUP(Seznam[[#This Row],[Aktivita]],HledáníAktivit,2,FALSE),"")</calculatedColumnFormula>
    </tableColumn>
    <tableColumn id="5" xr3:uid="{00000000-0010-0000-0000-000005000000}" name="Kalorie" dataDxfId="1"/>
    <tableColumn id="7" xr3:uid="{00000000-0010-0000-0000-000007000000}" name="Poznámka" dataDxfId="0"/>
  </tableColumns>
  <tableStyleInfo name="Záznam aktivit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aktivitu, počáteční čas, dobu trvání, celkový objem, kalorie a poznámky. Jednotka se aktualizuje automaticky.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5.5703125" style="2" customWidth="1"/>
    <col min="2" max="2" width="19.7109375" style="2" customWidth="1"/>
    <col min="3" max="3" width="17.28515625" style="24" customWidth="1"/>
    <col min="4" max="4" width="14.28515625" style="2" customWidth="1"/>
    <col min="5" max="5" width="18.7109375" style="2" customWidth="1"/>
    <col min="6" max="6" width="15.28515625" style="2" customWidth="1"/>
    <col min="7" max="7" width="11.7109375" style="2" customWidth="1"/>
    <col min="8" max="8" width="9.7109375" style="2" customWidth="1"/>
    <col min="9" max="9" width="12.85546875" style="1" bestFit="1" customWidth="1"/>
    <col min="10" max="10" width="10.42578125" customWidth="1"/>
    <col min="11" max="11" width="36.5703125" customWidth="1"/>
  </cols>
  <sheetData>
    <row r="1" spans="1:11" ht="33" customHeight="1" x14ac:dyDescent="0.25">
      <c r="A1" s="40" t="s">
        <v>0</v>
      </c>
      <c r="B1" s="40"/>
      <c r="C1" s="41"/>
      <c r="D1" s="31"/>
      <c r="E1" s="32"/>
      <c r="F1" s="32"/>
      <c r="G1" s="32"/>
      <c r="H1" s="32"/>
      <c r="I1" s="32"/>
      <c r="J1" s="32"/>
      <c r="K1" s="32"/>
    </row>
    <row r="2" spans="1:11" ht="74.25" customHeight="1" x14ac:dyDescent="0.25">
      <c r="A2" s="33" t="s">
        <v>1</v>
      </c>
      <c r="B2" s="33"/>
      <c r="C2" s="34"/>
      <c r="D2" s="31"/>
      <c r="E2" s="32"/>
      <c r="F2" s="32"/>
      <c r="G2" s="32"/>
      <c r="H2" s="32"/>
      <c r="I2" s="32"/>
      <c r="J2" s="32"/>
      <c r="K2" s="32"/>
    </row>
    <row r="3" spans="1:11" ht="18" customHeight="1" x14ac:dyDescent="0.25">
      <c r="A3" s="35" t="s">
        <v>2</v>
      </c>
      <c r="B3" s="37">
        <f>SUMIF(Seznam[Aktivita],Kategorie1,Seznam[Celkem])</f>
        <v>19.46</v>
      </c>
      <c r="C3" s="16"/>
      <c r="D3" s="31"/>
      <c r="E3" s="32"/>
      <c r="F3" s="32"/>
      <c r="G3" s="32"/>
      <c r="H3" s="32"/>
      <c r="I3" s="32"/>
      <c r="J3" s="32"/>
      <c r="K3" s="32"/>
    </row>
    <row r="4" spans="1:11" ht="30" customHeight="1" x14ac:dyDescent="0.25">
      <c r="A4" s="35"/>
      <c r="B4" s="37"/>
      <c r="C4" s="17" t="s">
        <v>22</v>
      </c>
      <c r="D4" s="31"/>
      <c r="E4" s="32"/>
      <c r="F4" s="32"/>
      <c r="G4" s="32"/>
      <c r="H4" s="32"/>
      <c r="I4" s="32"/>
      <c r="J4" s="32"/>
      <c r="K4" s="32"/>
    </row>
    <row r="5" spans="1:11" ht="30" customHeight="1" x14ac:dyDescent="0.25">
      <c r="A5" s="35"/>
      <c r="B5" s="38">
        <f>SUMIF(Seznam[Aktivita],Kategorie1,Seznam[Kalorie])</f>
        <v>847</v>
      </c>
      <c r="C5" s="18" t="s">
        <v>8</v>
      </c>
      <c r="D5" s="13" t="s">
        <v>11</v>
      </c>
      <c r="E5" s="4" t="s">
        <v>12</v>
      </c>
      <c r="F5" s="12" t="s">
        <v>13</v>
      </c>
      <c r="G5" s="11" t="s">
        <v>14</v>
      </c>
      <c r="H5" s="11" t="s">
        <v>7</v>
      </c>
      <c r="I5" s="13" t="s">
        <v>15</v>
      </c>
      <c r="J5" s="12" t="s">
        <v>8</v>
      </c>
      <c r="K5" s="4" t="s">
        <v>16</v>
      </c>
    </row>
    <row r="6" spans="1:11" ht="30" customHeight="1" thickBot="1" x14ac:dyDescent="0.3">
      <c r="A6" s="36"/>
      <c r="B6" s="39"/>
      <c r="C6" s="19"/>
      <c r="D6" s="23" t="s">
        <v>11</v>
      </c>
      <c r="E6" s="4" t="s">
        <v>2</v>
      </c>
      <c r="F6" s="27">
        <v>0.6666666666666666</v>
      </c>
      <c r="G6" s="29">
        <v>1.5972222222222224E-2</v>
      </c>
      <c r="H6" s="5">
        <v>3.66</v>
      </c>
      <c r="I6" s="9" t="str">
        <f>IFERROR(VLOOKUP(Seznam[[#This Row],[Aktivita]],HledáníAktivit,2,FALSE),"")</f>
        <v>Míle</v>
      </c>
      <c r="J6" s="7">
        <v>173</v>
      </c>
      <c r="K6" s="4" t="s">
        <v>17</v>
      </c>
    </row>
    <row r="7" spans="1:11" ht="30" customHeight="1" thickTop="1" x14ac:dyDescent="0.25">
      <c r="A7" s="42" t="s">
        <v>3</v>
      </c>
      <c r="B7" s="37">
        <f>SUMIF(Seznam[Aktivita],Kategorie2,Seznam[Celkem])</f>
        <v>1700</v>
      </c>
      <c r="C7" s="20"/>
      <c r="D7" s="23" t="s">
        <v>11</v>
      </c>
      <c r="E7" s="4" t="s">
        <v>2</v>
      </c>
      <c r="F7" s="27">
        <v>0.6041666666666666</v>
      </c>
      <c r="G7" s="29">
        <v>3.125E-2</v>
      </c>
      <c r="H7" s="5">
        <v>7.8</v>
      </c>
      <c r="I7" s="9" t="str">
        <f>IFERROR(VLOOKUP(Seznam[[#This Row],[Aktivita]],HledáníAktivit,2,FALSE),"")</f>
        <v>Míle</v>
      </c>
      <c r="J7" s="7">
        <v>330</v>
      </c>
      <c r="K7" s="4" t="s">
        <v>18</v>
      </c>
    </row>
    <row r="8" spans="1:11" ht="30" customHeight="1" x14ac:dyDescent="0.25">
      <c r="A8" s="35"/>
      <c r="B8" s="37"/>
      <c r="C8" s="17" t="s">
        <v>9</v>
      </c>
      <c r="D8" s="23" t="s">
        <v>11</v>
      </c>
      <c r="E8" s="4" t="s">
        <v>3</v>
      </c>
      <c r="F8" s="27">
        <v>0.4166666666666667</v>
      </c>
      <c r="G8" s="29">
        <v>2.0833333333333332E-2</v>
      </c>
      <c r="H8" s="5">
        <v>1700</v>
      </c>
      <c r="I8" s="9" t="str">
        <f>IFERROR(VLOOKUP(Seznam[[#This Row],[Aktivita]],HledáníAktivit,2,FALSE),"")</f>
        <v>Metry</v>
      </c>
      <c r="J8" s="7">
        <v>237</v>
      </c>
      <c r="K8" s="4" t="s">
        <v>19</v>
      </c>
    </row>
    <row r="9" spans="1:11" ht="30" customHeight="1" x14ac:dyDescent="0.25">
      <c r="A9" s="35"/>
      <c r="B9" s="38">
        <f>SUMIF(Seznam[Aktivita],Kategorie2,Seznam[Kalorie])</f>
        <v>237</v>
      </c>
      <c r="C9" s="18" t="s">
        <v>8</v>
      </c>
      <c r="D9" s="23" t="s">
        <v>11</v>
      </c>
      <c r="E9" s="4" t="s">
        <v>4</v>
      </c>
      <c r="F9" s="27">
        <v>0.5625</v>
      </c>
      <c r="G9" s="29">
        <v>2.4305555555555556E-2</v>
      </c>
      <c r="H9" s="5">
        <v>3227</v>
      </c>
      <c r="I9" s="9" t="str">
        <f>IFERROR(VLOOKUP(Seznam[[#This Row],[Aktivita]],HledáníAktivit,2,FALSE),"")</f>
        <v>Kroky</v>
      </c>
      <c r="J9" s="7">
        <v>150</v>
      </c>
      <c r="K9" s="4"/>
    </row>
    <row r="10" spans="1:11" ht="30" customHeight="1" thickBot="1" x14ac:dyDescent="0.3">
      <c r="A10" s="36"/>
      <c r="B10" s="39"/>
      <c r="C10" s="21"/>
      <c r="D10" s="23" t="s">
        <v>11</v>
      </c>
      <c r="E10" s="4" t="s">
        <v>5</v>
      </c>
      <c r="F10" s="27">
        <v>0.22916666666666666</v>
      </c>
      <c r="G10" s="29">
        <v>2.0833333333333332E-2</v>
      </c>
      <c r="H10" s="5">
        <v>30</v>
      </c>
      <c r="I10" s="9" t="str">
        <f>IFERROR(VLOOKUP(Seznam[[#This Row],[Aktivita]],HledáníAktivit,2,FALSE),"")</f>
        <v>Repetice</v>
      </c>
      <c r="J10" s="7">
        <v>115</v>
      </c>
      <c r="K10" s="4"/>
    </row>
    <row r="11" spans="1:11" ht="30" customHeight="1" thickTop="1" x14ac:dyDescent="0.25">
      <c r="A11" s="42" t="s">
        <v>4</v>
      </c>
      <c r="B11" s="37">
        <f>SUMIF(Seznam[Aktivita],Kategorie3,Seznam[Celkem])</f>
        <v>3227</v>
      </c>
      <c r="C11" s="20"/>
      <c r="D11" s="23" t="s">
        <v>11</v>
      </c>
      <c r="E11" s="6" t="s">
        <v>6</v>
      </c>
      <c r="F11" s="28">
        <v>0.25</v>
      </c>
      <c r="G11" s="30">
        <v>3.125E-2</v>
      </c>
      <c r="H11" s="6">
        <v>5</v>
      </c>
      <c r="I11" s="10" t="str">
        <f>IFERROR(VLOOKUP(Seznam[[#This Row],[Aktivita]],HledáníAktivit,2,FALSE),"")</f>
        <v>Míle</v>
      </c>
      <c r="J11" s="8">
        <v>345</v>
      </c>
      <c r="K11" s="25"/>
    </row>
    <row r="12" spans="1:11" ht="30" customHeight="1" x14ac:dyDescent="0.25">
      <c r="A12" s="35"/>
      <c r="B12" s="37"/>
      <c r="C12" s="17" t="s">
        <v>10</v>
      </c>
      <c r="D12" s="23" t="s">
        <v>11</v>
      </c>
      <c r="E12" s="6" t="s">
        <v>2</v>
      </c>
      <c r="F12" s="28">
        <v>0.4166666666666667</v>
      </c>
      <c r="G12" s="30">
        <v>2.7777777777777776E-2</v>
      </c>
      <c r="H12" s="6">
        <v>8</v>
      </c>
      <c r="I12" s="10" t="str">
        <f>IFERROR(VLOOKUP(Seznam[[#This Row],[Aktivita]],HledáníAktivit,2,FALSE),"")</f>
        <v>Míle</v>
      </c>
      <c r="J12" s="8">
        <v>344</v>
      </c>
      <c r="K12" s="14"/>
    </row>
    <row r="13" spans="1:11" ht="30" customHeight="1" x14ac:dyDescent="0.25">
      <c r="A13" s="35"/>
      <c r="B13" s="38">
        <f>SUMIF(Seznam[Aktivita],Kategorie3,Seznam[Kalorie])</f>
        <v>150</v>
      </c>
      <c r="C13" s="18" t="s">
        <v>8</v>
      </c>
      <c r="D13" s="22"/>
      <c r="F13" s="3"/>
      <c r="I13" s="26"/>
      <c r="K13" s="4"/>
    </row>
    <row r="14" spans="1:11" ht="30" customHeight="1" thickBot="1" x14ac:dyDescent="0.3">
      <c r="A14" s="35"/>
      <c r="B14" s="39"/>
      <c r="C14" s="16"/>
      <c r="D14" s="22"/>
      <c r="F14" s="3"/>
      <c r="I14" s="26"/>
      <c r="K14" s="4"/>
    </row>
    <row r="15" spans="1:11" ht="30" customHeight="1" thickTop="1" x14ac:dyDescent="0.25">
      <c r="A15" s="42" t="s">
        <v>5</v>
      </c>
      <c r="B15" s="37">
        <f>SUMIF(Seznam[Aktivita],Kategorie4,Seznam[Celkem])</f>
        <v>30</v>
      </c>
      <c r="C15" s="20"/>
      <c r="D15" s="22"/>
      <c r="F15" s="3"/>
      <c r="I15" s="26"/>
      <c r="K15" s="4"/>
    </row>
    <row r="16" spans="1:11" ht="30" customHeight="1" x14ac:dyDescent="0.25">
      <c r="A16" s="35"/>
      <c r="B16" s="37"/>
      <c r="C16" s="17" t="s">
        <v>23</v>
      </c>
      <c r="D16" s="22"/>
      <c r="F16" s="3"/>
      <c r="I16" s="26"/>
      <c r="K16" s="25"/>
    </row>
    <row r="17" spans="1:9" ht="30" customHeight="1" x14ac:dyDescent="0.25">
      <c r="A17" s="35"/>
      <c r="B17" s="38">
        <f>SUMIF(Seznam[Aktivita],Kategorie4,Seznam[Kalorie])</f>
        <v>115</v>
      </c>
      <c r="C17" s="18" t="s">
        <v>8</v>
      </c>
      <c r="D17" s="22"/>
      <c r="F17" s="3"/>
      <c r="I17" s="26"/>
    </row>
    <row r="18" spans="1:9" ht="30" customHeight="1" thickBot="1" x14ac:dyDescent="0.3">
      <c r="A18" s="35"/>
      <c r="B18" s="39"/>
      <c r="C18" s="21"/>
      <c r="D18" s="22"/>
      <c r="F18" s="3"/>
      <c r="I18" s="26"/>
    </row>
    <row r="19" spans="1:9" ht="30" customHeight="1" thickTop="1" x14ac:dyDescent="0.25">
      <c r="A19" s="47" t="s">
        <v>6</v>
      </c>
      <c r="B19" s="37">
        <f>SUMIF(Seznam[Aktivita],Kategorie5,Seznam[Celkem])</f>
        <v>5</v>
      </c>
      <c r="C19" s="20"/>
      <c r="D19" s="22"/>
      <c r="F19" s="3"/>
      <c r="I19" s="26"/>
    </row>
    <row r="20" spans="1:9" ht="30" customHeight="1" x14ac:dyDescent="0.25">
      <c r="A20" s="48"/>
      <c r="B20" s="37"/>
      <c r="C20" s="17" t="s">
        <v>22</v>
      </c>
      <c r="D20" s="22"/>
      <c r="F20" s="3"/>
      <c r="I20" s="26"/>
    </row>
    <row r="21" spans="1:9" ht="30" customHeight="1" x14ac:dyDescent="0.25">
      <c r="A21" s="48"/>
      <c r="B21" s="38">
        <f>SUMIF(Seznam[Aktivita],Kategorie5,Seznam[Kalorie])</f>
        <v>345</v>
      </c>
      <c r="C21" s="18" t="s">
        <v>8</v>
      </c>
      <c r="D21" s="22"/>
      <c r="F21" s="3"/>
      <c r="I21" s="26"/>
    </row>
    <row r="22" spans="1:9" ht="30" customHeight="1" thickBot="1" x14ac:dyDescent="0.3">
      <c r="A22" s="48"/>
      <c r="B22" s="39"/>
      <c r="C22" s="16"/>
      <c r="D22" s="22"/>
      <c r="F22" s="3"/>
      <c r="I22" s="26"/>
    </row>
    <row r="23" spans="1:9" ht="30" customHeight="1" thickTop="1" x14ac:dyDescent="0.25">
      <c r="A23" s="43" t="s">
        <v>7</v>
      </c>
      <c r="B23" s="45">
        <f>SUM(B21,B17,B13,B9,B5)</f>
        <v>1694</v>
      </c>
      <c r="C23" s="49" t="s">
        <v>8</v>
      </c>
      <c r="D23" s="22"/>
      <c r="F23" s="3"/>
      <c r="I23" s="26"/>
    </row>
    <row r="24" spans="1:9" ht="30" customHeight="1" x14ac:dyDescent="0.25">
      <c r="A24" s="44"/>
      <c r="B24" s="46"/>
      <c r="C24" s="50"/>
      <c r="D24" s="22"/>
      <c r="F24" s="3"/>
      <c r="I24" s="26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4">
    <dataValidation type="list" errorStyle="warning" allowBlank="1" showInputMessage="1" showErrorMessage="1" error="Ze seznamu vyberte aktivitu. Seznam lze aktualizovat úpravou kategorií v buňkách A3–A19. Vyberte ZRUŠIT a pomocí ALT+ŠIPKA DOLŮ zobrazte dostupné možnosti. Na jednu z nich najeďte ŠIPKOU DOLŮ a potvrďte výběr klávesou ENTER." sqref="E6:E12" xr:uid="{00000000-0002-0000-0000-000000000000}">
      <formula1>SeznamAktivit</formula1>
    </dataValidation>
    <dataValidation type="custom" errorStyle="warning" allowBlank="1" showInputMessage="1" showErrorMessage="1" errorTitle="Jejda!" error="Tady je souhrn kalorií, které zadáte do tohoto záznamu, zobrazený v grafu. Změny můžou mít za následek chyby šablony. Pokud si jste jisti, že to chcete změnit, klikněte na Ano, jinak klikněte na Zrušit." sqref="C23:C24" xr:uid="{00000000-0002-0000-0000-000001000000}">
      <formula1>"Kalorie"</formula1>
    </dataValidation>
    <dataValidation type="custom" errorStyle="warning" allowBlank="1" showInputMessage="1" showErrorMessage="1" errorTitle="Jejda!" error="Tady je souhrn kalorií, které zadáte do tohoto záznamu, zobrazený v grafu. Změny můžou mít za následek chyby šablony. Pokud si jste jisti, že chcete udělat tuto změnu, klikněte na Ano. V opačném případě klikněte na Zrušit. " sqref="C5 C9 C13 C17 C21" xr:uid="{00000000-0002-0000-0000-000002000000}">
      <formula1>"Kalorie"</formula1>
    </dataValidation>
    <dataValidation type="list" errorStyle="warning" allowBlank="1" showInputMessage="1" showErrorMessage="1" error="V této buňce vyberte ze seznamu jednotku. Stisknutím ALT+ŠIPKA DOLŮ zobrazte dostupné možnosti. Pak na jednu z nich najeďte klávesou ŠIPKA DOLŮ a potvrďte výběr klávesou ENTER." prompt="V této buňce vyberte jednotku. Stisknutím kláves ALT+ŠIPKA DOLŮ zobrazte dostupné možnosti. Pak na jednu z nich najeďte klávesou ŠIPKA DOLŮ a potvrďte výběr klávesou ENTER. V buňce níže je popisek Kalorie." sqref="C16 C20" xr:uid="{00000000-0002-0000-0000-000003000000}">
      <formula1>"Míle,Kilometry,Kroky,Kola,Yardy,Metry,Repetice,Minuty"</formula1>
    </dataValidation>
    <dataValidation allowBlank="1" showInputMessage="1" showErrorMessage="1" prompt="Na tomto listu můžete vytvořit sledování aktivit. V této buňce je název, v buňce níže jsou další informace a v buňce vpravo je graf. Do tabulky Seznam zadejte podrobnosti a aktivity do buněk A3 až A19." sqref="A1:C1" xr:uid="{00000000-0002-0000-0000-000004000000}"/>
    <dataValidation allowBlank="1" showInputMessage="1" showErrorMessage="1" prompt="Do sloupce s tímto záhlavím zadejte datum." sqref="D5" xr:uid="{00000000-0002-0000-0000-000005000000}"/>
    <dataValidation allowBlank="1" showInputMessage="1" showErrorMessage="1" prompt="Ve sloupci s tímto záhlavím vyberte aktivitu. Seznam můžete aktualizovat tak, že upravíte kategorie v buňkách A3 až A19. Stisknutím ALT+ŠIPKA DOLŮ zobrazte dostupné možnosti. Pak na jednu z nich najeďte klávesou ŠIPKA DOLŮ a potvrďte výběr klávesou ENTER." sqref="E5" xr:uid="{00000000-0002-0000-0000-000006000000}"/>
    <dataValidation allowBlank="1" showInputMessage="1" showErrorMessage="1" prompt="Do sloupce s tímto záhlavím zadejte počáteční čas." sqref="F5" xr:uid="{00000000-0002-0000-0000-000007000000}"/>
    <dataValidation allowBlank="1" showInputMessage="1" showErrorMessage="1" prompt="Do sloupce s tímto záhlavím zadejte dobu trvání." sqref="G5" xr:uid="{00000000-0002-0000-0000-000008000000}"/>
    <dataValidation allowBlank="1" showInputMessage="1" showErrorMessage="1" prompt="Do sloupce s tímto záhlavím zadejte celkový objem." sqref="H5" xr:uid="{00000000-0002-0000-0000-000009000000}"/>
    <dataValidation allowBlank="1" showInputMessage="1" showErrorMessage="1" prompt="Ve sloupci s tímto záhlavím se automaticky aktualizují jednotky." sqref="I5" xr:uid="{00000000-0002-0000-0000-00000A000000}"/>
    <dataValidation allowBlank="1" showInputMessage="1" showErrorMessage="1" prompt="Do sloupce s tímto záhlavím zadejte kalorie." sqref="J5" xr:uid="{00000000-0002-0000-0000-00000B000000}"/>
    <dataValidation allowBlank="1" showInputMessage="1" showErrorMessage="1" prompt="Do sloupce pod tímto záhlavím zadejte poznámky." sqref="K5" xr:uid="{00000000-0002-0000-0000-00000C000000}"/>
    <dataValidation allowBlank="1" showInputMessage="1" showErrorMessage="1" prompt="Do této buňky zadejte aktivitu 1. Kategorie aktivit zadané v buňkách A3 až A19 se automaticky aktualizují v tabulce Seznam. Data se automaticky aktualizují v buňce vpravo." sqref="A3:A6" xr:uid="{00000000-0002-0000-0000-00000D000000}"/>
    <dataValidation allowBlank="1" showInputMessage="1" showErrorMessage="1" prompt="Data v této buňce a pod ní se aktualizují automaticky. V buňce vpravo vyberte jednotku." sqref="B3:B4 B7:B8 B11:B12 B15:B16 B19:B20" xr:uid="{00000000-0002-0000-0000-00000E000000}"/>
    <dataValidation allowBlank="1" showInputMessage="1" showErrorMessage="1" prompt="V této buňce se automaticky počítají kalorie spálené při aktivitě. V buňce vpravo je popisek Kalorie." sqref="B21:B22 B17:B18 B13:B14 B9:B10 B5:B6" xr:uid="{00000000-0002-0000-0000-000011000000}"/>
    <dataValidation allowBlank="1" showInputMessage="1" showErrorMessage="1" prompt="Do této buňky zadejte aktivitu 2. Data se automaticky aktualizují v buňkách vpravo." sqref="A7:A10" xr:uid="{00000000-0002-0000-0000-000012000000}"/>
    <dataValidation allowBlank="1" showInputMessage="1" showErrorMessage="1" prompt="Do této buňky zadejte aktivitu 3. Data se automaticky aktualizují v buňkách vpravo." sqref="A11:A14" xr:uid="{00000000-0002-0000-0000-000013000000}"/>
    <dataValidation allowBlank="1" showInputMessage="1" showErrorMessage="1" prompt="Do této buňky zadejte aktivitu 4. Data se automaticky aktualizují v buňkách vpravo." sqref="A15:A18" xr:uid="{00000000-0002-0000-0000-000014000000}"/>
    <dataValidation allowBlank="1" showInputMessage="1" showErrorMessage="1" prompt="Do této buňky zadejte aktivitu 5. Data se automaticky aktualizují v buňkách vpravo. Celkový počet spálených kalorií se automaticky vypočítá v buňce B23." sqref="A19:A22" xr:uid="{00000000-0002-0000-0000-000015000000}"/>
    <dataValidation allowBlank="1" showInputMessage="1" showErrorMessage="1" prompt="V buňce vpravo se automaticky počítá součet." sqref="A23:A24" xr:uid="{00000000-0002-0000-0000-000016000000}"/>
    <dataValidation allowBlank="1" showInputMessage="1" showErrorMessage="1" prompt="V této buňce se automaticky počítá součet. V buňce vpravo je popisek Kalorie." sqref="B23:B24" xr:uid="{00000000-0002-0000-0000-000017000000}"/>
    <dataValidation allowBlank="1" showInputMessage="1" showErrorMessage="1" prompt="Skládaný pruhový graf, který znázorňuje celkový počet kalorií spálených při jednotlivých aktivitách. Do tabulky níže zadejte podrobnosti." sqref="D1:K4" xr:uid="{53892C7E-C60C-4E4A-B49C-A4BE86DFF17D}"/>
    <dataValidation type="list" errorStyle="warning" allowBlank="1" showInputMessage="1" showErrorMessage="1" error="V této buňce vyberte ze seznamu jednotku. Stisknutím ALT+ŠIPKA DOLŮ zobrazte dostupné možnosti. Pak na jednu z nich najeďte klávesou ŠIPKA DOLŮ a potvrďte výběr klávesou ENTER." prompt="V této buňce vyberte jednotku. Stisknutím kláves ALT+ŠIPKA DOLŮ zobrazte dostupné možnosti. Pak na jednu z nich najeďte klávesou ŠIPKA DOLŮ a potvrďte výběr klávesou ENTER. V buňce níže je popisek Kalorie." sqref="C4 C12 C8" xr:uid="{3A1ACC8C-5D40-4C95-8CF9-680737D3AFC9}">
      <formula1>"Míle,Kilometry,Kroky,Kola,Yardy,Metry,Repetice,Minuty"</formula1>
    </dataValidation>
  </dataValidations>
  <printOptions horizontalCentered="1"/>
  <pageMargins left="0.25" right="0.25" top="0.5" bottom="0.5" header="0.3" footer="0.3"/>
  <pageSetup paperSize="9" scale="5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1" t="s">
        <v>20</v>
      </c>
      <c r="C1" s="51"/>
    </row>
    <row r="2" spans="2:3" ht="29.25" customHeight="1" x14ac:dyDescent="0.25">
      <c r="B2" s="52" t="s">
        <v>21</v>
      </c>
      <c r="C2" s="52"/>
    </row>
    <row r="3" spans="2:3" ht="29.25" customHeight="1" x14ac:dyDescent="0.25">
      <c r="B3" s="15" t="s">
        <v>12</v>
      </c>
      <c r="C3" s="15" t="s">
        <v>15</v>
      </c>
    </row>
    <row r="4" spans="2:3" ht="21.75" customHeight="1" x14ac:dyDescent="0.25">
      <c r="B4" t="str">
        <f>TRIM(Kategorie1)</f>
        <v>Jízda na kole</v>
      </c>
      <c r="C4" t="str">
        <f>JednotkaKategorie1</f>
        <v>Míle</v>
      </c>
    </row>
    <row r="5" spans="2:3" ht="21.75" customHeight="1" x14ac:dyDescent="0.25">
      <c r="B5" t="str">
        <f>TRIM(Kategorie2)</f>
        <v>Plavání</v>
      </c>
      <c r="C5" t="str">
        <f>JednotkaKategorie2</f>
        <v>Metry</v>
      </c>
    </row>
    <row r="6" spans="2:3" ht="21.75" customHeight="1" x14ac:dyDescent="0.25">
      <c r="B6" t="str">
        <f>TRIM(Kategorie3)</f>
        <v>Aktivita 3</v>
      </c>
      <c r="C6" t="str">
        <f>JednotkaKategorie3</f>
        <v>Kroky</v>
      </c>
    </row>
    <row r="7" spans="2:3" ht="21.75" customHeight="1" x14ac:dyDescent="0.25">
      <c r="B7" t="str">
        <f>TRIM(Kategorie4)</f>
        <v>Aktivita 4</v>
      </c>
      <c r="C7" t="str">
        <f>JednotkaKategorie4</f>
        <v>Repetice</v>
      </c>
    </row>
    <row r="8" spans="2:3" ht="21.75" customHeight="1" x14ac:dyDescent="0.25">
      <c r="B8" t="str">
        <f>TRIM(Kategorie5)</f>
        <v>Aktivita 5</v>
      </c>
      <c r="C8" t="str">
        <f>JednotkaKategorie5</f>
        <v>Míle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97F6A36B-51A9-4CAE-801F-C618D86E6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F84C147-61E9-4D0F-A2E3-BC982E264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B85E5F55-F0AB-4CF6-82F8-B12D6659ABC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13</vt:i4>
      </vt:variant>
    </vt:vector>
  </ap:HeadingPairs>
  <ap:TitlesOfParts>
    <vt:vector baseType="lpstr" size="15">
      <vt:lpstr>Sledování aktivit</vt:lpstr>
      <vt:lpstr>Seznam aktivit</vt:lpstr>
      <vt:lpstr>HledáníAktivit</vt:lpstr>
      <vt:lpstr>JednotkaKategorie1</vt:lpstr>
      <vt:lpstr>JednotkaKategorie2</vt:lpstr>
      <vt:lpstr>JednotkaKategorie3</vt:lpstr>
      <vt:lpstr>JednotkaKategorie4</vt:lpstr>
      <vt:lpstr>JednotkaKategorie5</vt:lpstr>
      <vt:lpstr>Kategorie1</vt:lpstr>
      <vt:lpstr>Kategorie2</vt:lpstr>
      <vt:lpstr>Kategorie3</vt:lpstr>
      <vt:lpstr>Kategorie4</vt:lpstr>
      <vt:lpstr>Kategorie5</vt:lpstr>
      <vt:lpstr>SeznamAktivit</vt:lpstr>
      <vt:lpstr>VšeOstatní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2022-12-12T09:02:43Z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