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8800" windowHeight="11760"/>
  </bookViews>
  <sheets>
    <sheet name="Rozvrh zadání" sheetId="1" r:id="rId1"/>
    <sheet name="Podrobnosti zadání" sheetId="3" r:id="rId2"/>
  </sheets>
  <definedNames>
    <definedName name="KontrolaData">'Rozvrh zadání'!$C$3*IF('Rozvrh zadání'!$D$3="TÝDNY",7,IF('Rozvrh zadání'!$D$3="DNY",1,30))</definedName>
    <definedName name="_xlnm.Print_Titles" localSheetId="1">'Podrobnosti zadání'!$3:$3</definedName>
    <definedName name="_xlnm.Print_Titles" localSheetId="0">'Rozvrh zadání'!$5:$5</definedName>
    <definedName name="_xlnm.Print_Area" localSheetId="1">'Podrobnosti zadání'!$A:$H</definedName>
    <definedName name="PravidloProZvýraznění">IF('Rozvrh zadání'!$D$3="BEZ ZVÝRAZNĚNÍ",FALSE,TRUE)</definedName>
    <definedName name="Průřez_Kurz">#N/A</definedName>
    <definedName name="Průřez_Průběh">#N/A</definedName>
    <definedName name="Průřez_Termín">#N/A</definedName>
    <definedName name="Průřez_Zadání">#N/A</definedName>
    <definedName name="Průřez_Zahájení">#N/A</definedName>
  </definedNames>
  <calcPr calcId="162913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<sst xmlns="http://schemas.openxmlformats.org/spreadsheetml/2006/main" count="88" uniqueCount="42">
  <si>
    <t>ROZVRH ZADÁNÍ</t>
  </si>
  <si>
    <t xml:space="preserve">VYBERTE KRITÉRIA PRO ZADÁNÍ, KTERÁ MAJÍ TERMÍN DO: </t>
  </si>
  <si>
    <t>Zadání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</si>
  <si>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</si>
  <si>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</si>
  <si>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</si>
  <si>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</si>
  <si>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</si>
  <si>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</si>
  <si>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</si>
  <si>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</si>
  <si>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</si>
  <si>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</si>
  <si>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</si>
  <si>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</si>
  <si>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Kurz</t>
  </si>
  <si>
    <t>Záchranář 1</t>
  </si>
  <si>
    <t>Záchranář 2</t>
  </si>
  <si>
    <t>Záchranář 3</t>
  </si>
  <si>
    <t>PODROBNOSTI ZADÁNÍ &gt;</t>
  </si>
  <si>
    <t>LEGENDA PRO BAREVNÉ PRUHY DOKONČENÍ</t>
  </si>
  <si>
    <t>DNY</t>
  </si>
  <si>
    <t>Vyučující</t>
  </si>
  <si>
    <t>Vyučující 1</t>
  </si>
  <si>
    <t>Vyučující 2</t>
  </si>
  <si>
    <t>Vyučující 3</t>
  </si>
  <si>
    <t>Vyučující 4</t>
  </si>
  <si>
    <t>Zahájení</t>
  </si>
  <si>
    <t>0 až 40 %</t>
  </si>
  <si>
    <t>Termín</t>
  </si>
  <si>
    <t>40 až 75 %</t>
  </si>
  <si>
    <t>Průběh</t>
  </si>
  <si>
    <t>Procenta</t>
  </si>
  <si>
    <t>PODROBNOSTI ZADÁNÍ</t>
  </si>
  <si>
    <t xml:space="preserve">Pokud tato data chcete zaktualizovat, vyberte nějakou buňku v kontingenční tabulce (od buňky B3), přejděte na kartu Analýza a pak vyberte Aktualizovat. V buňkách I3, K3, M3, I13 a K13 jsou průřezy pro filtrování dat podle zadání, zahájení, kurzu, termínu a procent průběhu.
</t>
  </si>
  <si>
    <t xml:space="preserve">  </t>
  </si>
  <si>
    <t>V této buňce je průřez pro filtrování dat tabulky podle zadání.</t>
  </si>
  <si>
    <t>V této buňce je průřez pro filtrování dat tabulky podle termínu.</t>
  </si>
  <si>
    <t>V této buňce je průřez pro filtrování dat tabulky podle zahájení.</t>
  </si>
  <si>
    <t>V této buňce je průřez pro filtrování dat tabulky podle procent průběhu.</t>
  </si>
  <si>
    <t>&lt; ROZVRH ZADÁNÍ</t>
  </si>
  <si>
    <t>V této buňce je průřez pro filtrování dat tabulky podle kurzu.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</si>
</sst>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6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11" fillId="0" borderId="0" applyNumberFormat="0" applyBorder="0" applyAlignment="0" applyProtection="0"/>
    <xf numFmtId="0" fontId="5" fillId="2" borderId="1" applyNumberFormat="0" applyAlignment="0" applyProtection="0"/>
    <xf numFmtId="0" fontId="8" fillId="0" borderId="0" applyNumberFormat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Protection="0">
      <alignment horizontal="center" vertical="center"/>
    </xf>
    <xf numFmtId="0" fontId="10" fillId="0" borderId="0" applyNumberFormat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14" fontId="1" fillId="0" borderId="0">
      <alignment horizontal="left" vertical="center"/>
    </xf>
  </cellStyleXfs>
  <cellXfs count="38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3" fillId="0" borderId="0" xfId="0" applyFont="1">
      <alignment horizontal="left" vertical="center"/>
    </xf>
    <xf numFmtId="0" fontId="0" fillId="0" borderId="0" xfId="0" pivotButton="1" applyFont="1" applyAlignment="1">
      <alignment horizontal="center" vertical="center"/>
    </xf>
    <xf numFmtId="0" fontId="4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Fill="1" applyBorder="1" applyAlignment="1">
      <alignment vertical="center" wrapText="1"/>
    </xf>
    <xf numFmtId="0" fontId="1" fillId="3" borderId="2" xfId="3" applyFont="1" applyFill="1" applyBorder="1" applyAlignment="1">
      <alignment horizontal="center" vertical="center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6" fillId="0" borderId="0" xfId="0" applyNumberFormat="1" applyFont="1" applyBorder="1" applyAlignment="1"/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>
      <alignment horizontal="left" vertical="center"/>
    </xf>
    <xf numFmtId="0" fontId="0" fillId="0" borderId="0" xfId="0" applyAlignment="1">
      <alignment vertical="center"/>
    </xf>
    <xf numFmtId="0" fontId="13" fillId="0" borderId="0" xfId="10">
      <alignment horizontal="center" vertical="center"/>
    </xf>
    <xf numFmtId="9" fontId="12" fillId="5" borderId="0" xfId="13" applyNumberFormat="1" applyAlignment="1">
      <alignment horizontal="center" vertical="center"/>
    </xf>
    <xf numFmtId="0" fontId="1" fillId="6" borderId="0" xfId="14" applyNumberFormat="1" applyAlignment="1">
      <alignment horizontal="center" vertical="center"/>
    </xf>
    <xf numFmtId="14" fontId="1" fillId="0" borderId="0" xfId="15">
      <alignment horizontal="left" vertical="center"/>
    </xf>
    <xf numFmtId="9" fontId="0" fillId="4" borderId="0" xfId="12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11" fillId="0" borderId="0" xfId="2" applyAlignment="1">
      <alignment vertical="top"/>
    </xf>
    <xf numFmtId="9" fontId="0" fillId="0" borderId="0" xfId="1" applyFont="1" applyAlignment="1">
      <alignment horizontal="left" vertical="center"/>
    </xf>
    <xf numFmtId="9" fontId="0" fillId="0" borderId="0" xfId="1" applyFont="1" applyAlignment="1">
      <alignment horizontal="right" vertical="center"/>
    </xf>
    <xf numFmtId="9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4" applyAlignment="1">
      <alignment horizontal="right" vertical="center"/>
    </xf>
    <xf numFmtId="0" fontId="11" fillId="0" borderId="0" xfId="2" applyAlignment="1">
      <alignment horizontal="left" vertical="top"/>
    </xf>
    <xf numFmtId="0" fontId="13" fillId="0" borderId="0" xfId="10" applyNumberFormat="1" applyAlignment="1">
      <alignment horizontal="right" vertical="center" indent="2"/>
    </xf>
    <xf numFmtId="0" fontId="7" fillId="0" borderId="0" xfId="0" applyFont="1" applyAlignment="1">
      <alignment horizontal="center" vertical="center"/>
    </xf>
    <xf numFmtId="0" fontId="10" fillId="0" borderId="0" xfId="1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6">
    <cellStyle name="40 % – Zvýraznění2" xfId="12" builtinId="35"/>
    <cellStyle name="40 % – Zvýraznění4" xfId="14" builtinId="43"/>
    <cellStyle name="Čárka" xfId="6" builtinId="3" customBuiltin="1"/>
    <cellStyle name="Čárky bez des. míst" xfId="7" builtinId="6" customBuiltin="1"/>
    <cellStyle name="Datum" xfId="15"/>
    <cellStyle name="Hypertextový odkaz" xfId="4" builtinId="8" customBuiltin="1"/>
    <cellStyle name="Kontrolní buňka" xfId="3" builtinId="23" customBuiltin="1"/>
    <cellStyle name="Měna" xfId="8" builtinId="4" customBuiltin="1"/>
    <cellStyle name="Měny bez des. míst" xfId="9" builtinId="7" customBuiltin="1"/>
    <cellStyle name="Nadpis 1" xfId="10" builtinId="16" customBuiltin="1"/>
    <cellStyle name="Název" xfId="2" builtinId="15" customBuiltin="1"/>
    <cellStyle name="Normální" xfId="0" builtinId="0" customBuiltin="1"/>
    <cellStyle name="Použitý hypertextový odkaz" xfId="5" builtinId="9" customBuiltin="1"/>
    <cellStyle name="Procenta" xfId="1" builtinId="5"/>
    <cellStyle name="Vysvětlující text" xfId="11" builtinId="53" customBuiltin="1"/>
    <cellStyle name="Zvýraznění 3" xfId="13" builtinId="37" customBuiltin="1"/>
  </cellStyles>
  <dxfs count="137">
    <dxf>
      <font>
        <sz val="10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0"/>
      </font>
    </dxf>
    <dxf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fgColor theme="0" tint="-0.14996795556505021"/>
          <bgColor theme="0" tint="-0.14996795556505021"/>
        </patternFill>
      </fill>
    </dxf>
    <dxf>
      <font>
        <color theme="0"/>
      </font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fgColor theme="0" tint="-0.14996795556505021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family val="2"/>
        <charset val="238"/>
        <scheme val="major"/>
      </font>
      <fill>
        <patternFill>
          <bgColor theme="1" tint="0.24994659260841701"/>
        </patternFill>
      </fill>
    </dxf>
    <dxf>
      <font>
        <b val="0"/>
        <i val="0"/>
        <sz val="11"/>
        <color theme="0"/>
      </font>
      <fill>
        <patternFill>
          <bgColor theme="0"/>
        </patternFill>
      </fill>
    </dxf>
  </dxfs>
  <tableStyles count="3" defaultTableStyle="Rozvrh zadání" defaultPivotStyle="PivotStyleLight16">
    <tableStyle name="Assignment Details Silcer" pivot="0" table="0" count="10">
      <tableStyleElement type="wholeTable" dxfId="136"/>
      <tableStyleElement type="headerRow" dxfId="135"/>
    </tableStyle>
    <tableStyle name="Podrobnosti zadání" table="0" count="11">
      <tableStyleElement type="wholeTable" dxfId="134"/>
      <tableStyleElement type="headerRow" dxfId="133"/>
      <tableStyleElement type="totalRow" dxfId="132"/>
      <tableStyleElement type="firstRowStripe" dxfId="131"/>
      <tableStyleElement type="firstColumnStripe" dxfId="130"/>
      <tableStyleElement type="firstSubtotalRow" dxfId="129"/>
      <tableStyleElement type="secondSubtotalRow" dxfId="128"/>
      <tableStyleElement type="firstRowSubheading" dxfId="127"/>
      <tableStyleElement type="secondRowSubheading" dxfId="126"/>
      <tableStyleElement type="pageFieldLabels" dxfId="125"/>
      <tableStyleElement type="pageFieldValues" dxfId="124"/>
    </tableStyle>
    <tableStyle name="Rozvrh zadání" pivot="0" count="6">
      <tableStyleElement type="wholeTable" dxfId="123"/>
      <tableStyleElement type="headerRow" dxfId="122"/>
      <tableStyleElement type="totalRow" dxfId="121"/>
      <tableStyleElement type="firstColumn" dxfId="120"/>
      <tableStyleElement type="lastColumn" dxfId="119"/>
      <tableStyleElement type="firstColumnStripe" dxfId="118"/>
    </tableStyle>
  </tableStyles>
  <colors>
    <mruColors>
      <color rgb="FFFFFFFF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7"/>
          </font>
          <fill>
            <patternFill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</font>
          <fill>
            <patternFill>
              <fgColor theme="4" tint="0.79998168889431442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4" tint="0.599963377788628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Assignment Details Sil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38025</xdr:colOff>
      <xdr:row>2</xdr:row>
      <xdr:rowOff>11100</xdr:rowOff>
    </xdr:from>
    <xdr:to>
      <xdr:col>9</xdr:col>
      <xdr:colOff>704775</xdr:colOff>
      <xdr:row>11</xdr:row>
      <xdr:rowOff>124425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2" name="Zadání" descr="Slicer to filter PivotTable data based on Assignmen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adání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67600" y="1116000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84225</xdr:colOff>
      <xdr:row>2</xdr:row>
      <xdr:rowOff>11100</xdr:rowOff>
    </xdr:from>
    <xdr:to>
      <xdr:col>13</xdr:col>
      <xdr:colOff>540825</xdr:colOff>
      <xdr:row>11</xdr:row>
      <xdr:rowOff>124425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3" name="Kurz" descr="Slicer to filter PivotTable data based on Cours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rz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33200" y="1116000"/>
              <a:ext cx="116145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43125</xdr:colOff>
      <xdr:row>2</xdr:row>
      <xdr:rowOff>11100</xdr:rowOff>
    </xdr:from>
    <xdr:to>
      <xdr:col>12</xdr:col>
      <xdr:colOff>5025</xdr:colOff>
      <xdr:row>11</xdr:row>
      <xdr:rowOff>124425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4" name="Zahájení" descr="Slicer to filter PivotTable data based on Start on 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ahájení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82400" y="1116000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53925</xdr:colOff>
      <xdr:row>12</xdr:row>
      <xdr:rowOff>104400</xdr:rowOff>
    </xdr:from>
    <xdr:to>
      <xdr:col>12</xdr:col>
      <xdr:colOff>15825</xdr:colOff>
      <xdr:row>18</xdr:row>
      <xdr:rowOff>370125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5" name="Průběh" descr="Slicer to filter PivotTable data based on Progress percentag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ůběh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3200" y="3304800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38025</xdr:colOff>
      <xdr:row>12</xdr:row>
      <xdr:rowOff>104400</xdr:rowOff>
    </xdr:from>
    <xdr:to>
      <xdr:col>9</xdr:col>
      <xdr:colOff>704175</xdr:colOff>
      <xdr:row>18</xdr:row>
      <xdr:rowOff>370125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7" name="Termín" descr="Slicer to filter PivotTable data based on Due 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rmí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67600" y="3304800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tester" refreshedDate="43207.151323958336" createdVersion="6" refreshedVersion="6" minRefreshableVersion="3" recordCount="12">
  <cacheSource type="worksheet">
    <worksheetSource name="Zadání"/>
  </cacheSource>
  <cacheFields count="7">
    <cacheField name="Zadání" numFmtId="0">
      <sharedItems count="12">
        <s v="Projekt 1"/>
        <s v="Projekt 2"/>
        <s v="Projekt 3"/>
        <s v="Projekt 4"/>
        <s v="Projekt 5"/>
        <s v="Projekt 6"/>
        <s v="Projekt 7"/>
        <s v="Projekt 8"/>
        <s v="Projekt 9"/>
        <s v="Projekt 10"/>
        <s v="Projekt 11"/>
        <s v="Projekt 12"/>
      </sharedItems>
    </cacheField>
    <cacheField name="Kurz" numFmtId="0">
      <sharedItems count="3">
        <s v="Záchranář 1"/>
        <s v="Záchranář 2"/>
        <s v="Záchranář 3"/>
      </sharedItems>
    </cacheField>
    <cacheField name="Vyučující" numFmtId="0">
      <sharedItems count="4">
        <s v="Vyučující 1"/>
        <s v="Vyučující 2"/>
        <s v="Vyučující 3"/>
        <s v="Vyučující 4"/>
      </sharedItems>
    </cacheField>
    <cacheField name="Zahájení" numFmtId="14">
      <sharedItems containsSemiMixedTypes="0" containsNonDate="0" containsDate="1" containsString="0" minDate="2018-02-15T00:00:00" maxDate="2018-04-08T00:00:00" count="22">
        <d v="2018-03-18T00:00:00"/>
        <d v="2018-03-28T00:00:00"/>
        <d v="2018-04-02T00:00:00"/>
        <d v="2018-02-16T00:00:00"/>
        <d v="2018-03-23T00:00:00"/>
        <d v="2018-03-14T00:00:00"/>
        <d v="2018-03-26T00:00:00"/>
        <d v="2018-04-07T00:00:00"/>
        <d v="2018-02-26T00:00:00"/>
        <d v="2018-04-04T00:00:00"/>
        <d v="2018-03-20T00:00:00"/>
        <d v="2018-03-17T00:00:00" u="1"/>
        <d v="2018-04-01T00:00:00" u="1"/>
        <d v="2018-03-13T00:00:00" u="1"/>
        <d v="2018-02-25T00:00:00" u="1"/>
        <d v="2018-03-22T00:00:00" u="1"/>
        <d v="2018-04-06T00:00:00" u="1"/>
        <d v="2018-03-27T00:00:00" u="1"/>
        <d v="2018-03-19T00:00:00" u="1"/>
        <d v="2018-04-03T00:00:00" u="1"/>
        <d v="2018-02-15T00:00:00" u="1"/>
        <d v="2018-03-25T00:00:00" u="1"/>
      </sharedItems>
    </cacheField>
    <cacheField name="Termín" numFmtId="14">
      <sharedItems containsSemiMixedTypes="0" containsNonDate="0" containsDate="1" containsString="0" minDate="2018-05-04T00:00:00" maxDate="2018-07-07T00:00:00" count="22">
        <d v="2018-05-17T00:00:00"/>
        <d v="2018-06-16T00:00:00"/>
        <d v="2018-05-29T00:00:00"/>
        <d v="2018-05-27T00:00:00"/>
        <d v="2018-05-07T00:00:00"/>
        <d v="2018-07-06T00:00:00"/>
        <d v="2018-05-11T00:00:00"/>
        <d v="2018-06-06T00:00:00"/>
        <d v="2018-05-05T00:00:00"/>
        <d v="2018-06-11T00:00:00"/>
        <d v="2018-05-31T00:00:00"/>
        <d v="2018-05-28T00:00:00" u="1"/>
        <d v="2018-07-05T00:00:00" u="1"/>
        <d v="2018-05-16T00:00:00" u="1"/>
        <d v="2018-05-04T00:00:00" u="1"/>
        <d v="2018-06-05T00:00:00" u="1"/>
        <d v="2018-05-30T00:00:00" u="1"/>
        <d v="2018-05-26T00:00:00" u="1"/>
        <d v="2018-06-10T00:00:00" u="1"/>
        <d v="2018-06-15T00:00:00" u="1"/>
        <d v="2018-05-10T00:00:00" u="1"/>
        <d v="2018-05-06T00:00:00" u="1"/>
      </sharedItems>
    </cacheField>
    <cacheField name="Průběh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Procenta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TabulkaZadání" cacheId="8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22">
        <item m="1" x="20"/>
        <item m="1" x="14"/>
        <item m="1" x="13"/>
        <item m="1" x="11"/>
        <item m="1" x="18"/>
        <item m="1" x="15"/>
        <item m="1" x="21"/>
        <item m="1" x="17"/>
        <item m="1" x="12"/>
        <item m="1" x="19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14" outline="0" showAll="0" defaultSubtotal="0">
      <items count="22">
        <item m="1" x="14"/>
        <item m="1" x="21"/>
        <item m="1" x="20"/>
        <item m="1" x="13"/>
        <item m="1" x="17"/>
        <item m="1" x="11"/>
        <item m="1" x="16"/>
        <item m="1" x="15"/>
        <item m="1" x="18"/>
        <item m="1" x="19"/>
        <item m="1" x="12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 defaultSubtotal="0"/>
  </pivotFields>
  <rowFields count="6">
    <field x="2"/>
    <field x="1"/>
    <field x="0"/>
    <field x="3"/>
    <field x="4"/>
    <field x="5"/>
  </rowFields>
  <rowItems count="12">
    <i>
      <x/>
      <x/>
      <x/>
      <x v="11"/>
      <x v="11"/>
      <x v="10"/>
    </i>
    <i r="2">
      <x v="7"/>
      <x v="15"/>
      <x v="15"/>
      <x v="5"/>
    </i>
    <i r="2">
      <x v="11"/>
      <x v="18"/>
      <x v="19"/>
      <x v="8"/>
    </i>
    <i r="1">
      <x v="2"/>
      <x v="3"/>
      <x v="21"/>
      <x v="21"/>
      <x v="7"/>
    </i>
    <i>
      <x v="1"/>
      <x/>
      <x v="4"/>
      <x v="12"/>
      <x v="12"/>
      <x/>
    </i>
    <i r="2">
      <x v="5"/>
      <x v="13"/>
      <x v="13"/>
      <x v="9"/>
    </i>
    <i r="2">
      <x v="8"/>
      <x v="16"/>
      <x v="16"/>
      <x v="2"/>
    </i>
    <i>
      <x v="2"/>
      <x/>
      <x v="6"/>
      <x v="14"/>
      <x v="14"/>
      <x v="1"/>
    </i>
    <i r="2">
      <x v="9"/>
      <x v="17"/>
      <x v="17"/>
      <x v="3"/>
    </i>
    <i r="1">
      <x v="1"/>
      <x v="2"/>
      <x v="20"/>
      <x v="20"/>
      <x v="6"/>
    </i>
    <i>
      <x v="3"/>
      <x/>
      <x v="10"/>
      <x v="18"/>
      <x v="18"/>
      <x v="4"/>
    </i>
    <i r="1">
      <x v="1"/>
      <x v="1"/>
      <x v="19"/>
      <x v="12"/>
      <x v="5"/>
    </i>
  </rowItems>
  <colItems count="1">
    <i/>
  </colItems>
  <formats count="56">
    <format dxfId="111">
      <pivotArea type="all" dataOnly="0" outline="0" fieldPosition="0"/>
    </format>
    <format dxfId="110">
      <pivotArea type="all" dataOnly="0" outline="0" fieldPosition="0"/>
    </format>
    <format dxfId="109">
      <pivotArea field="2" type="button" dataOnly="0" labelOnly="1" outline="0" axis="axisRow" fieldPosition="0"/>
    </format>
    <format dxfId="108">
      <pivotArea field="1" type="button" dataOnly="0" labelOnly="1" outline="0" axis="axisRow" fieldPosition="1"/>
    </format>
    <format dxfId="107">
      <pivotArea field="0" type="button" dataOnly="0" labelOnly="1" outline="0" axis="axisRow" fieldPosition="2"/>
    </format>
    <format dxfId="106">
      <pivotArea field="3" type="button" dataOnly="0" labelOnly="1" outline="0" axis="axisRow" fieldPosition="3"/>
    </format>
    <format dxfId="105">
      <pivotArea field="4" type="button" dataOnly="0" labelOnly="1" outline="0" axis="axisRow" fieldPosition="4"/>
    </format>
    <format dxfId="104">
      <pivotArea field="5" type="button" dataOnly="0" labelOnly="1" outline="0" axis="axisRow" fieldPosition="5"/>
    </format>
    <format dxfId="103">
      <pivotArea dataOnly="0" labelOnly="1" outline="0" fieldPosition="0">
        <references count="1">
          <reference field="2" count="0"/>
        </references>
      </pivotArea>
    </format>
    <format dxfId="102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101">
      <pivotArea dataOnly="0" labelOnly="1" outline="0" fieldPosition="0">
        <references count="2">
          <reference field="1" count="1">
            <x v="0"/>
          </reference>
          <reference field="2" count="1" selected="0">
            <x v="1"/>
          </reference>
        </references>
      </pivotArea>
    </format>
    <format dxfId="100">
      <pivotArea dataOnly="0" labelOnly="1" outline="0" fieldPosition="0">
        <references count="2">
          <reference field="1" count="1">
            <x v="1"/>
          </reference>
          <reference field="2" count="1" selected="0">
            <x v="2"/>
          </reference>
        </references>
      </pivotArea>
    </format>
    <format dxfId="99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98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97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96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95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94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93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92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5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6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10"/>
          </reference>
        </references>
      </pivotArea>
    </format>
    <format dxfId="6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5"/>
          </reference>
        </references>
      </pivotArea>
    </format>
    <format dxfId="6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0"/>
          </reference>
          <reference field="5" count="1">
            <x v="8"/>
          </reference>
        </references>
      </pivotArea>
    </format>
    <format dxfId="6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6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6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2"/>
          </reference>
        </references>
      </pivotArea>
    </format>
    <format dxfId="6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5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"/>
          </reference>
        </references>
      </pivotArea>
    </format>
    <format dxfId="5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6"/>
          </reference>
        </references>
      </pivotArea>
    </format>
    <format dxfId="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4"/>
          </reference>
        </references>
      </pivotArea>
    </format>
    <format dxfId="5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5"/>
          </reference>
        </references>
      </pivotArea>
    </format>
  </formats>
  <pivotTableStyleInfo name="Podrobnosti zadání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odrobnosti o zadáních seskupené podle vyučujícího a pak podle kurzu se automaticky aktualizují z tabulky Zadání na listu Rozvrh zadání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Zadání" sourceName="Zadání">
  <pivotTables>
    <pivotTable tabId="3" name="KontingenčníTabulkaZadání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Kurz" sourceName="Kurz">
  <pivotTables>
    <pivotTable tabId="3" name="KontingenčníTabulkaZadání"/>
  </pivotTables>
  <data>
    <tabular pivotCacheId="3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Zahájení" sourceName="Zahájení">
  <pivotTables>
    <pivotTable tabId="3" name="KontingenčníTabulkaZadání"/>
  </pivotTables>
  <data>
    <tabular pivotCacheId="3">
      <items count="22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  <i x="20" s="1" nd="1"/>
        <i x="14" s="1" nd="1"/>
        <i x="13" s="1" nd="1"/>
        <i x="11" s="1" nd="1"/>
        <i x="18" s="1" nd="1"/>
        <i x="15" s="1" nd="1"/>
        <i x="21" s="1" nd="1"/>
        <i x="17" s="1" nd="1"/>
        <i x="12" s="1" nd="1"/>
        <i x="19" s="1" nd="1"/>
        <i x="1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Průběh" sourceName="Průběh">
  <pivotTables>
    <pivotTable tabId="3" name="KontingenčníTabulkaZadání"/>
  </pivotTables>
  <data>
    <tabular pivotCacheId="3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Termín" sourceName="Termín">
  <pivotTables>
    <pivotTable tabId="3" name="KontingenčníTabulkaZadání"/>
  </pivotTables>
  <data>
    <tabular pivotCacheId="3">
      <items count="22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  <i x="14" s="1" nd="1"/>
        <i x="21" s="1" nd="1"/>
        <i x="20" s="1" nd="1"/>
        <i x="13" s="1" nd="1"/>
        <i x="17" s="1" nd="1"/>
        <i x="11" s="1" nd="1"/>
        <i x="16" s="1" nd="1"/>
        <i x="15" s="1" nd="1"/>
        <i x="18" s="1" nd="1"/>
        <i x="19" s="1" nd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Zadání" cache="Průřez_Zadání" caption="Zadání" style="Assignment Details Silcer" rowHeight="183600"/>
  <slicer name="Kurz" cache="Průřez_Kurz" caption="Kurz" style="Assignment Details Silcer" rowHeight="183600"/>
  <slicer name="Zahájení" cache="Průřez_Zahájení" caption="Zahájení" style="Assignment Details Silcer" rowHeight="183600"/>
  <slicer name="Průběh" cache="Průřez_Průběh" caption="Průběh" style="Assignment Details Silcer" rowHeight="241300"/>
  <slicer name="Termín" cache="Průřez_Termín" caption="Termín" style="Assignment Details Silcer" rowHeight="241300"/>
</slicers>
</file>

<file path=xl/tables/table1.xml><?xml version="1.0" encoding="utf-8"?>
<table xmlns="http://schemas.openxmlformats.org/spreadsheetml/2006/main" id="2" name="Zadání" displayName="Zadání" ref="B5:H17">
  <autoFilter ref="B5:H17"/>
  <tableColumns count="7">
    <tableColumn id="2" name="Zadání" totalsRowLabel="Celkem"/>
    <tableColumn id="1" name="Kurz" dataDxfId="114"/>
    <tableColumn id="6" name="Vyučující" dataDxfId="113"/>
    <tableColumn id="4" name="Zahájení" dataCellStyle="Datum"/>
    <tableColumn id="3" name="Termín" dataCellStyle="Datum">
      <calculatedColumnFormula>TODAY()+(ROW(A1)*10)-25</calculatedColumnFormula>
    </tableColumn>
    <tableColumn id="5" name="Průběh" dataCellStyle="Procenta">
      <calculatedColumnFormula>Zadání[[#This Row],[Procenta]]</calculatedColumnFormula>
    </tableColumn>
    <tableColumn id="7" name="Procenta" totalsRowFunction="sum" dataDxfId="112" dataCellStyle="Procenta"/>
  </tableColumns>
  <tableStyleInfo name="Rozvrh zadání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zadání, kurz, vyučujícího, datum zahájení, termín a procento dokončení. Indikátor průběhu se zaktualizuje automaticky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25"/>
  <cols>
    <col min="1" max="1" width="2.7109375" customWidth="1"/>
    <col min="2" max="2" width="51.7109375" customWidth="1"/>
    <col min="3" max="3" width="24.85546875" customWidth="1"/>
    <col min="4" max="4" width="22.42578125" customWidth="1"/>
    <col min="5" max="5" width="16" style="11" customWidth="1"/>
    <col min="6" max="6" width="12.7109375" style="11" customWidth="1"/>
    <col min="7" max="7" width="13.28515625" customWidth="1"/>
    <col min="8" max="8" width="11" customWidth="1"/>
    <col min="9" max="9" width="2.7109375" customWidth="1"/>
    <col min="10" max="10" width="3.7109375" customWidth="1"/>
  </cols>
  <sheetData>
    <row r="1" spans="2:8" ht="37.5" customHeight="1" x14ac:dyDescent="0.25">
      <c r="B1" s="32" t="s">
        <v>0</v>
      </c>
      <c r="C1" s="26"/>
      <c r="D1" s="31" t="s">
        <v>19</v>
      </c>
      <c r="E1" s="31"/>
      <c r="F1" s="31"/>
      <c r="G1" s="31"/>
      <c r="H1" s="31"/>
    </row>
    <row r="2" spans="2:8" ht="24.95" customHeight="1" x14ac:dyDescent="0.25">
      <c r="B2" s="32"/>
      <c r="C2" s="33" t="s">
        <v>20</v>
      </c>
      <c r="D2" s="33"/>
      <c r="E2" s="33"/>
      <c r="F2" s="21" t="s">
        <v>28</v>
      </c>
      <c r="G2" s="23" t="s">
        <v>30</v>
      </c>
      <c r="H2" s="20">
        <v>0.99</v>
      </c>
    </row>
    <row r="3" spans="2:8" ht="24.95" customHeight="1" x14ac:dyDescent="0.25">
      <c r="B3" s="19" t="s">
        <v>1</v>
      </c>
      <c r="C3" s="10">
        <v>2</v>
      </c>
      <c r="D3" s="10" t="s">
        <v>21</v>
      </c>
      <c r="E3" s="13"/>
      <c r="F3" s="14"/>
      <c r="G3" s="5"/>
      <c r="H3" s="5"/>
    </row>
    <row r="4" spans="2:8" ht="13.5" customHeight="1" x14ac:dyDescent="0.25">
      <c r="E4" s="12"/>
      <c r="F4" s="12"/>
    </row>
    <row r="5" spans="2:8" ht="30" customHeight="1" x14ac:dyDescent="0.25">
      <c r="B5" s="15" t="s">
        <v>2</v>
      </c>
      <c r="C5" s="15" t="s">
        <v>15</v>
      </c>
      <c r="D5" s="15" t="s">
        <v>22</v>
      </c>
      <c r="E5" s="16" t="s">
        <v>27</v>
      </c>
      <c r="F5" s="16" t="s">
        <v>29</v>
      </c>
      <c r="G5" s="15" t="s">
        <v>31</v>
      </c>
      <c r="H5" s="15" t="s">
        <v>32</v>
      </c>
    </row>
    <row r="6" spans="2:8" ht="30" customHeight="1" x14ac:dyDescent="0.25">
      <c r="B6" s="17" t="s">
        <v>3</v>
      </c>
      <c r="C6" s="9" t="s">
        <v>16</v>
      </c>
      <c r="D6" s="9" t="s">
        <v>23</v>
      </c>
      <c r="E6" s="22">
        <f ca="1">TODAY()-30</f>
        <v>43177</v>
      </c>
      <c r="F6" s="22">
        <f ca="1">TODAY()+30</f>
        <v>43237</v>
      </c>
      <c r="G6" s="29">
        <f>Zadání[[#This Row],[Procenta]]</f>
        <v>1</v>
      </c>
      <c r="H6" s="28">
        <v>1</v>
      </c>
    </row>
    <row r="7" spans="2:8" ht="30" customHeight="1" x14ac:dyDescent="0.25">
      <c r="B7" s="17" t="s">
        <v>4</v>
      </c>
      <c r="C7" s="9" t="s">
        <v>16</v>
      </c>
      <c r="D7" s="9" t="s">
        <v>24</v>
      </c>
      <c r="E7" s="22">
        <f ca="1">TODAY()-20</f>
        <v>43187</v>
      </c>
      <c r="F7" s="22">
        <f ca="1">TODAY()+60</f>
        <v>43267</v>
      </c>
      <c r="G7" s="27">
        <f>Zadání[[#This Row],[Procenta]]</f>
        <v>0.1</v>
      </c>
      <c r="H7" s="28">
        <v>0.1</v>
      </c>
    </row>
    <row r="8" spans="2:8" ht="30" customHeight="1" x14ac:dyDescent="0.25">
      <c r="B8" s="17" t="s">
        <v>5</v>
      </c>
      <c r="C8" s="9" t="s">
        <v>16</v>
      </c>
      <c r="D8" s="9" t="s">
        <v>24</v>
      </c>
      <c r="E8" s="22">
        <f ca="1">TODAY()-15</f>
        <v>43192</v>
      </c>
      <c r="F8" s="22">
        <f ca="1">TODAY()+42</f>
        <v>43249</v>
      </c>
      <c r="G8" s="27">
        <f>Zadání[[#This Row],[Procenta]]</f>
        <v>0.8</v>
      </c>
      <c r="H8" s="28">
        <v>0.8</v>
      </c>
    </row>
    <row r="9" spans="2:8" ht="30" customHeight="1" x14ac:dyDescent="0.25">
      <c r="B9" s="17" t="s">
        <v>6</v>
      </c>
      <c r="C9" s="9" t="s">
        <v>16</v>
      </c>
      <c r="D9" s="9" t="s">
        <v>25</v>
      </c>
      <c r="E9" s="22">
        <f ca="1">TODAY()-60</f>
        <v>43147</v>
      </c>
      <c r="F9" s="22">
        <f ca="1">TODAY()+40</f>
        <v>43247</v>
      </c>
      <c r="G9" s="27">
        <f>Zadání[[#This Row],[Procenta]]</f>
        <v>0.2</v>
      </c>
      <c r="H9" s="28">
        <v>0.2</v>
      </c>
    </row>
    <row r="10" spans="2:8" ht="30" customHeight="1" x14ac:dyDescent="0.25">
      <c r="B10" s="17" t="s">
        <v>7</v>
      </c>
      <c r="C10" s="9" t="s">
        <v>16</v>
      </c>
      <c r="D10" s="9" t="s">
        <v>23</v>
      </c>
      <c r="E10" s="22">
        <f ca="1">TODAY()-25</f>
        <v>43182</v>
      </c>
      <c r="F10" s="22">
        <f ca="1">TODAY()+20</f>
        <v>43227</v>
      </c>
      <c r="G10" s="27">
        <f>Zadání[[#This Row],[Procenta]]</f>
        <v>0.5</v>
      </c>
      <c r="H10" s="28">
        <v>0.5</v>
      </c>
    </row>
    <row r="11" spans="2:8" ht="30" customHeight="1" x14ac:dyDescent="0.25">
      <c r="B11" s="17" t="s">
        <v>8</v>
      </c>
      <c r="C11" s="9" t="s">
        <v>16</v>
      </c>
      <c r="D11" s="9" t="s">
        <v>24</v>
      </c>
      <c r="E11" s="22">
        <f ca="1">TODAY()-34</f>
        <v>43173</v>
      </c>
      <c r="F11" s="22">
        <f ca="1">TODAY()+80</f>
        <v>43287</v>
      </c>
      <c r="G11" s="27">
        <f>Zadání[[#This Row],[Procenta]]</f>
        <v>0.3</v>
      </c>
      <c r="H11" s="28">
        <v>0.3</v>
      </c>
    </row>
    <row r="12" spans="2:8" ht="30" customHeight="1" x14ac:dyDescent="0.25">
      <c r="B12" s="17" t="s">
        <v>9</v>
      </c>
      <c r="C12" s="9" t="s">
        <v>16</v>
      </c>
      <c r="D12" s="9" t="s">
        <v>25</v>
      </c>
      <c r="E12" s="22">
        <f ca="1">TODAY()-22</f>
        <v>43185</v>
      </c>
      <c r="F12" s="22">
        <f ca="1">TODAY()+24</f>
        <v>43231</v>
      </c>
      <c r="G12" s="27">
        <f>Zadání[[#This Row],[Procenta]]</f>
        <v>0.35</v>
      </c>
      <c r="H12" s="28">
        <v>0.35</v>
      </c>
    </row>
    <row r="13" spans="2:8" ht="30" customHeight="1" x14ac:dyDescent="0.25">
      <c r="B13" s="17" t="s">
        <v>10</v>
      </c>
      <c r="C13" s="9" t="s">
        <v>16</v>
      </c>
      <c r="D13" s="9" t="s">
        <v>26</v>
      </c>
      <c r="E13" s="22">
        <f ca="1">TODAY()-10</f>
        <v>43197</v>
      </c>
      <c r="F13" s="22">
        <f ca="1">TODAY()+50</f>
        <v>43257</v>
      </c>
      <c r="G13" s="27">
        <f>Zadání[[#This Row],[Procenta]]</f>
        <v>0.4</v>
      </c>
      <c r="H13" s="28">
        <v>0.4</v>
      </c>
    </row>
    <row r="14" spans="2:8" ht="30" customHeight="1" x14ac:dyDescent="0.25">
      <c r="B14" s="17" t="s">
        <v>11</v>
      </c>
      <c r="C14" s="9" t="s">
        <v>16</v>
      </c>
      <c r="D14" s="9" t="s">
        <v>23</v>
      </c>
      <c r="E14" s="22">
        <f ca="1">TODAY()-10</f>
        <v>43197</v>
      </c>
      <c r="F14" s="22">
        <f ca="1">TODAY()+18</f>
        <v>43225</v>
      </c>
      <c r="G14" s="27">
        <f>Zadání[[#This Row],[Procenta]]</f>
        <v>0.75</v>
      </c>
      <c r="H14" s="28">
        <v>0.75</v>
      </c>
    </row>
    <row r="15" spans="2:8" ht="30" customHeight="1" x14ac:dyDescent="0.25">
      <c r="B15" s="17" t="s">
        <v>12</v>
      </c>
      <c r="C15" s="9" t="s">
        <v>17</v>
      </c>
      <c r="D15" s="9" t="s">
        <v>26</v>
      </c>
      <c r="E15" s="22">
        <f ca="1">TODAY()-50</f>
        <v>43157</v>
      </c>
      <c r="F15" s="22">
        <f ca="1">TODAY()+60</f>
        <v>43267</v>
      </c>
      <c r="G15" s="27">
        <f>Zadání[[#This Row],[Procenta]]</f>
        <v>0.5</v>
      </c>
      <c r="H15" s="28">
        <v>0.5</v>
      </c>
    </row>
    <row r="16" spans="2:8" ht="30" customHeight="1" x14ac:dyDescent="0.25">
      <c r="B16" s="17" t="s">
        <v>13</v>
      </c>
      <c r="C16" s="9" t="s">
        <v>17</v>
      </c>
      <c r="D16" s="9" t="s">
        <v>25</v>
      </c>
      <c r="E16" s="22">
        <f ca="1">TODAY()-13</f>
        <v>43194</v>
      </c>
      <c r="F16" s="22">
        <f ca="1">TODAY()+55</f>
        <v>43262</v>
      </c>
      <c r="G16" s="27">
        <f>Zadání[[#This Row],[Procenta]]</f>
        <v>0.55000000000000004</v>
      </c>
      <c r="H16" s="28">
        <v>0.55000000000000004</v>
      </c>
    </row>
    <row r="17" spans="2:8" ht="30" customHeight="1" x14ac:dyDescent="0.25">
      <c r="B17" s="17" t="s">
        <v>14</v>
      </c>
      <c r="C17" s="9" t="s">
        <v>18</v>
      </c>
      <c r="D17" s="9" t="s">
        <v>23</v>
      </c>
      <c r="E17" s="22">
        <f ca="1">TODAY()-28</f>
        <v>43179</v>
      </c>
      <c r="F17" s="22">
        <f ca="1">TODAY()+44</f>
        <v>43251</v>
      </c>
      <c r="G17" s="27">
        <f>Zadání[[#This Row],[Procenta]]</f>
        <v>0.6</v>
      </c>
      <c r="H17" s="28">
        <v>0.6</v>
      </c>
    </row>
  </sheetData>
  <mergeCells count="3">
    <mergeCell ref="D1:H1"/>
    <mergeCell ref="B1:B2"/>
    <mergeCell ref="C2:E2"/>
  </mergeCells>
  <conditionalFormatting sqref="B6:H17">
    <cfRule type="expression" dxfId="117" priority="2" stopIfTrue="1">
      <formula>$G6=1</formula>
    </cfRule>
    <cfRule type="expression" dxfId="116" priority="3" stopIfTrue="1">
      <formula>(PravidloProZvýraznění)*($F6&lt;=TODAY()+KontrolaData)*($F6&gt;=TODAY())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115" priority="5">
      <formula>$D$3="Bez Zvýraznění"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Vyberte v seznamu jednotku doby. Vyberte ZRUŠIT a stisknutím kláves ALT+ŠIPKA DOLŮ zobrazte dostupné možnosti. Pak na jednu z nich najeďte klávesou ŠIPKA DOLŮ a potvrďte výběr klávesou ENTER." prompt="V této buňce vyberte dobu pro zvýraznění termínu zadání. Stisknutím kláves ALT+ŠIPKA DOLŮ zobrazíte dostupné možnosti. Pak na jednu z nich najeďte klávesou ŠIPKA DOLŮ a potvrďte výběr klávesou ENTER." sqref="D3">
      <formula1>"BEZ ZVÝRAZNĚNÍ,DNY,TÝDNY,MĚSÍCE"</formula1>
    </dataValidation>
    <dataValidation type="list" errorStyle="warning" allowBlank="1" showInputMessage="1" showErrorMessage="1" error="Vyberte v seznamu hodnotu doby. Vyberte ZRUŠIT a stisknutím kláves ALT+ŠIPKA DOLŮ zobrazte dostupné možnosti. Pak na jednu z nich najeďte klávesou ŠIPKA DOLŮ a potvrďte výběr klávesou ENTER." prompt="V této buňce vyberte hodnotu doby pro zvýraznění termínu zadání. Stisknutím kláves ALT+ŠIPKA DOLŮ zobrazíte dostupné možnosti. Pak na jednu z nich najeďte klávesou ŠIPKA DOLŮ a potvrďte výběr klávesou ENTER." sqref="C3">
      <formula1>"1,2,3,4,5,6,7,8,9,10,11,12,13,14,15,16,17,18,19,20,21,22,23,24,25,26,27,28,29,30"</formula1>
    </dataValidation>
    <dataValidation allowBlank="1" showInputMessage="1" showErrorMessage="1" prompt="Do sloupce s tímto záhlavím zadejte zadání. K vyhledání konkrétních položek použijte filtry v záhlaví." sqref="B5"/>
    <dataValidation allowBlank="1" showInputMessage="1" showErrorMessage="1" prompt="Do sloupce s tímto záhlavím zadejte kurz." sqref="C5"/>
    <dataValidation allowBlank="1" showInputMessage="1" showErrorMessage="1" prompt="Do sloupce s tímto záhlavím zadejte vyučujícího." sqref="D5"/>
    <dataValidation allowBlank="1" showInputMessage="1" showErrorMessage="1" prompt="Do sloupce s tímto záhlavím zadejte datum zahájení." sqref="E5"/>
    <dataValidation allowBlank="1" showInputMessage="1" showErrorMessage="1" prompt="Do sloupce s tímto záhlavím zadejte termín." sqref="F5"/>
    <dataValidation allowBlank="1" showInputMessage="1" showErrorMessage="1" prompt="Ve sloupci s tímto záhlavím se automaticky aktualizuje indikátor průběhu." sqref="G5"/>
    <dataValidation allowBlank="1" showInputMessage="1" showErrorMessage="1" prompt="Do sloupce pod tímto záhlavím zadejte procento dokončení." sqref="H5"/>
    <dataValidation allowBlank="1" showInputMessage="1" showErrorMessage="1" prompt="V buňkách C3 a D3 vyberte kritéria pro zadání, která mají termín do určité doby." sqref="B3"/>
    <dataValidation allowBlank="1" showInputMessage="1" showErrorMessage="1" prompt="V této buňce je název tohoto listu. V buňkách F2 až H2 je legenda pro barevné pruhy dokončení. V buňce D1 je navigační odkaz na list Podrobnosti zadání." sqref="B1:C1"/>
    <dataValidation allowBlank="1" showInputMessage="1" showErrorMessage="1" prompt="V tomto sešitu můžete vytvořit rozvrh zadání. Podrobnosti zadávejte do tabulky Zadání, která začíná v buňce B5 na tomto listu." sqref="A1"/>
    <dataValidation allowBlank="1" showInputMessage="1" showErrorMessage="1" prompt="Zadání s průběhem vyšším nebo rovným 0 %, ale menším než 40 % se zvýrazní touto barvou RGB: R=123, G=209, B=255." sqref="F2"/>
    <dataValidation allowBlank="1" showInputMessage="1" showErrorMessage="1" prompt="Zadání s průběhem v rozmezí od 40 do 75 % se zvýrazní touto barvou RGB: R=188, G=222, B=182." sqref="G2"/>
    <dataValidation allowBlank="1" showInputMessage="1" showErrorMessage="1" prompt="Zadání s průběhem vyšším než 75 % (až do 99 %) se zvýrazní touto barvou RGB: R=254, G=198, B=11." sqref="H2"/>
    <dataValidation allowBlank="1" showInputMessage="1" showErrorMessage="1" prompt="Navigační odkaz na list Podrobnosti zadání" sqref="D1"/>
    <dataValidation allowBlank="1" showInputMessage="1" showErrorMessage="1" prompt="V buňkách vpravo je legenda pro barevné pruhy dokončení. Barevné pruhy se ve sloupci Průběh v tabulce Zadání aktualizují automaticky." sqref="C2"/>
  </dataValidations>
  <hyperlinks>
    <hyperlink ref="D1:H1" location="'Podrobnosti zadání'!A1" tooltip="Výběrem tohoto odkazu přejdete na list Podrobnosti zadání." display="PODROBNOSTI ZADÁNÍ &gt;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O22"/>
  <sheetViews>
    <sheetView showGridLines="0" zoomScaleNormal="100" workbookViewId="0"/>
  </sheetViews>
  <sheetFormatPr defaultRowHeight="30" customHeight="1" x14ac:dyDescent="0.25"/>
  <cols>
    <col min="1" max="1" width="2.7109375" style="4" customWidth="1"/>
    <col min="2" max="2" width="19" style="1" customWidth="1"/>
    <col min="3" max="3" width="26.140625" style="8" customWidth="1"/>
    <col min="4" max="4" width="23.5703125" style="7" customWidth="1"/>
    <col min="5" max="6" width="16.28515625" style="6" customWidth="1"/>
    <col min="7" max="7" width="13.85546875" style="6" customWidth="1"/>
    <col min="8" max="8" width="2.5703125" customWidth="1"/>
    <col min="9" max="13" width="10.5703125" customWidth="1"/>
    <col min="15" max="15" width="2.7109375" customWidth="1"/>
  </cols>
  <sheetData>
    <row r="1" spans="1:15" ht="37.5" customHeight="1" x14ac:dyDescent="0.25">
      <c r="A1"/>
      <c r="B1" s="32" t="s">
        <v>33</v>
      </c>
      <c r="C1" s="32"/>
      <c r="D1" s="32"/>
      <c r="E1" s="32"/>
      <c r="F1" s="32"/>
      <c r="G1" s="32"/>
      <c r="H1" s="32"/>
      <c r="I1" s="32"/>
      <c r="J1" s="32"/>
      <c r="K1" s="32"/>
      <c r="L1" s="31" t="s">
        <v>40</v>
      </c>
      <c r="M1" s="31"/>
      <c r="N1" s="31"/>
    </row>
    <row r="2" spans="1:15" ht="50.1" customHeight="1" x14ac:dyDescent="0.25">
      <c r="A2"/>
      <c r="B2" s="35" t="s">
        <v>34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3.25" x14ac:dyDescent="0.25">
      <c r="A3" s="2"/>
      <c r="B3" s="3" t="s">
        <v>22</v>
      </c>
      <c r="C3" s="3" t="s">
        <v>15</v>
      </c>
      <c r="D3" s="3" t="s">
        <v>2</v>
      </c>
      <c r="E3" s="3" t="s">
        <v>27</v>
      </c>
      <c r="F3" s="3" t="s">
        <v>29</v>
      </c>
      <c r="G3" s="3" t="s">
        <v>31</v>
      </c>
      <c r="I3" s="34" t="s">
        <v>36</v>
      </c>
      <c r="J3" s="34"/>
      <c r="K3" s="34" t="s">
        <v>38</v>
      </c>
      <c r="L3" s="34"/>
      <c r="M3" s="34" t="s">
        <v>41</v>
      </c>
      <c r="N3" s="34"/>
      <c r="O3" s="34"/>
    </row>
    <row r="4" spans="1:15" ht="15.75" x14ac:dyDescent="0.25">
      <c r="B4" s="36" t="s">
        <v>23</v>
      </c>
      <c r="C4" s="36" t="s">
        <v>16</v>
      </c>
      <c r="D4" s="30" t="s">
        <v>3</v>
      </c>
      <c r="E4" s="24">
        <v>43177</v>
      </c>
      <c r="F4" s="24">
        <v>43237</v>
      </c>
      <c r="G4" s="25">
        <v>1</v>
      </c>
      <c r="I4" s="34"/>
      <c r="J4" s="34"/>
      <c r="K4" s="34"/>
      <c r="L4" s="34"/>
      <c r="M4" s="34"/>
      <c r="N4" s="34"/>
      <c r="O4" s="34"/>
    </row>
    <row r="5" spans="1:15" ht="15.75" x14ac:dyDescent="0.25">
      <c r="B5" s="37"/>
      <c r="C5" s="37"/>
      <c r="D5" s="30" t="s">
        <v>7</v>
      </c>
      <c r="E5" s="24">
        <v>43182</v>
      </c>
      <c r="F5" s="24">
        <v>43227</v>
      </c>
      <c r="G5" s="25">
        <v>0.5</v>
      </c>
      <c r="I5" s="34"/>
      <c r="J5" s="34"/>
      <c r="K5" s="34"/>
      <c r="L5" s="34"/>
      <c r="M5" s="34"/>
      <c r="N5" s="34"/>
      <c r="O5" s="34"/>
    </row>
    <row r="6" spans="1:15" ht="15.75" x14ac:dyDescent="0.25">
      <c r="B6" s="37"/>
      <c r="C6" s="37"/>
      <c r="D6" s="30" t="s">
        <v>11</v>
      </c>
      <c r="E6" s="24">
        <v>43197</v>
      </c>
      <c r="F6" s="24">
        <v>43225</v>
      </c>
      <c r="G6" s="25">
        <v>0.75</v>
      </c>
      <c r="I6" s="34"/>
      <c r="J6" s="34"/>
      <c r="K6" s="34"/>
      <c r="L6" s="34"/>
      <c r="M6" s="34"/>
      <c r="N6" s="34"/>
      <c r="O6" s="34"/>
    </row>
    <row r="7" spans="1:15" ht="15.75" x14ac:dyDescent="0.25">
      <c r="B7" s="37"/>
      <c r="C7" s="30" t="s">
        <v>18</v>
      </c>
      <c r="D7" s="30" t="s">
        <v>14</v>
      </c>
      <c r="E7" s="24">
        <v>43179</v>
      </c>
      <c r="F7" s="24">
        <v>43251</v>
      </c>
      <c r="G7" s="25">
        <v>0.6</v>
      </c>
      <c r="I7" s="34"/>
      <c r="J7" s="34"/>
      <c r="K7" s="34"/>
      <c r="L7" s="34"/>
      <c r="M7" s="34"/>
      <c r="N7" s="34"/>
      <c r="O7" s="34"/>
    </row>
    <row r="8" spans="1:15" ht="15.75" x14ac:dyDescent="0.25">
      <c r="B8" s="36" t="s">
        <v>24</v>
      </c>
      <c r="C8" s="36" t="s">
        <v>16</v>
      </c>
      <c r="D8" s="30" t="s">
        <v>4</v>
      </c>
      <c r="E8" s="24">
        <v>43187</v>
      </c>
      <c r="F8" s="24">
        <v>43267</v>
      </c>
      <c r="G8" s="25">
        <v>0.1</v>
      </c>
      <c r="I8" s="34"/>
      <c r="J8" s="34"/>
      <c r="K8" s="34"/>
      <c r="L8" s="34"/>
      <c r="M8" s="34"/>
      <c r="N8" s="34"/>
      <c r="O8" s="34"/>
    </row>
    <row r="9" spans="1:15" ht="15.75" x14ac:dyDescent="0.25">
      <c r="B9" s="37"/>
      <c r="C9" s="37"/>
      <c r="D9" s="30" t="s">
        <v>5</v>
      </c>
      <c r="E9" s="24">
        <v>43192</v>
      </c>
      <c r="F9" s="24">
        <v>43249</v>
      </c>
      <c r="G9" s="25">
        <v>0.8</v>
      </c>
      <c r="I9" s="34"/>
      <c r="J9" s="34"/>
      <c r="K9" s="34"/>
      <c r="L9" s="34"/>
      <c r="M9" s="34"/>
      <c r="N9" s="34"/>
      <c r="O9" s="34"/>
    </row>
    <row r="10" spans="1:15" ht="15.75" x14ac:dyDescent="0.25">
      <c r="B10" s="37"/>
      <c r="C10" s="37"/>
      <c r="D10" s="30" t="s">
        <v>8</v>
      </c>
      <c r="E10" s="24">
        <v>43173</v>
      </c>
      <c r="F10" s="24">
        <v>43287</v>
      </c>
      <c r="G10" s="25">
        <v>0.3</v>
      </c>
      <c r="I10" s="34"/>
      <c r="J10" s="34"/>
      <c r="K10" s="34"/>
      <c r="L10" s="34"/>
      <c r="M10" s="34"/>
      <c r="N10" s="34"/>
      <c r="O10" s="34"/>
    </row>
    <row r="11" spans="1:15" ht="15.75" x14ac:dyDescent="0.25">
      <c r="B11" s="36" t="s">
        <v>25</v>
      </c>
      <c r="C11" s="37" t="s">
        <v>16</v>
      </c>
      <c r="D11" s="30" t="s">
        <v>6</v>
      </c>
      <c r="E11" s="24">
        <v>43147</v>
      </c>
      <c r="F11" s="24">
        <v>43247</v>
      </c>
      <c r="G11" s="25">
        <v>0.2</v>
      </c>
      <c r="I11" s="34"/>
      <c r="J11" s="34"/>
      <c r="K11" s="34"/>
      <c r="L11" s="34"/>
      <c r="M11" s="34"/>
      <c r="N11" s="34"/>
      <c r="O11" s="34"/>
    </row>
    <row r="12" spans="1:15" ht="15.75" x14ac:dyDescent="0.25">
      <c r="B12" s="37"/>
      <c r="C12" s="37"/>
      <c r="D12" s="30" t="s">
        <v>9</v>
      </c>
      <c r="E12" s="24">
        <v>43185</v>
      </c>
      <c r="F12" s="24">
        <v>43231</v>
      </c>
      <c r="G12" s="25">
        <v>0.35</v>
      </c>
      <c r="I12" s="34"/>
      <c r="J12" s="34"/>
      <c r="K12" s="34"/>
      <c r="L12" s="34"/>
      <c r="M12" s="34"/>
      <c r="N12" s="34"/>
      <c r="O12" s="34"/>
    </row>
    <row r="13" spans="1:15" ht="15.75" x14ac:dyDescent="0.25">
      <c r="B13" s="37"/>
      <c r="C13" s="30" t="s">
        <v>17</v>
      </c>
      <c r="D13" s="30" t="s">
        <v>13</v>
      </c>
      <c r="E13" s="24">
        <v>43194</v>
      </c>
      <c r="F13" s="24">
        <v>43262</v>
      </c>
      <c r="G13" s="25">
        <v>0.55000000000000004</v>
      </c>
      <c r="I13" s="34" t="s">
        <v>37</v>
      </c>
      <c r="J13" s="34"/>
      <c r="K13" s="34" t="s">
        <v>39</v>
      </c>
      <c r="L13" s="34"/>
    </row>
    <row r="14" spans="1:15" ht="15.75" x14ac:dyDescent="0.25">
      <c r="B14" s="36" t="s">
        <v>26</v>
      </c>
      <c r="C14" s="30" t="s">
        <v>16</v>
      </c>
      <c r="D14" s="30" t="s">
        <v>10</v>
      </c>
      <c r="E14" s="24">
        <v>43197</v>
      </c>
      <c r="F14" s="24">
        <v>43257</v>
      </c>
      <c r="G14" s="25">
        <v>0.4</v>
      </c>
      <c r="K14" s="18"/>
      <c r="L14" s="18"/>
    </row>
    <row r="15" spans="1:15" ht="15.75" x14ac:dyDescent="0.25">
      <c r="B15" s="37"/>
      <c r="C15" s="30" t="s">
        <v>17</v>
      </c>
      <c r="D15" s="30" t="s">
        <v>12</v>
      </c>
      <c r="E15" s="24">
        <v>43157</v>
      </c>
      <c r="F15" s="24">
        <v>43267</v>
      </c>
      <c r="G15" s="25">
        <v>0.5</v>
      </c>
      <c r="I15" s="18"/>
      <c r="J15" s="18"/>
      <c r="K15" s="18"/>
      <c r="L15" s="18"/>
    </row>
    <row r="16" spans="1:15" ht="30" customHeight="1" x14ac:dyDescent="0.25">
      <c r="B16"/>
      <c r="C16"/>
      <c r="D16"/>
      <c r="E16"/>
      <c r="F16"/>
      <c r="G16"/>
      <c r="I16" s="18"/>
      <c r="J16" s="18"/>
      <c r="K16" s="18"/>
      <c r="L16" s="18"/>
    </row>
    <row r="17" spans="2:12" ht="30" customHeight="1" x14ac:dyDescent="0.25">
      <c r="B17"/>
      <c r="C17"/>
      <c r="D17"/>
      <c r="E17"/>
      <c r="F17"/>
      <c r="G17"/>
      <c r="I17" s="18"/>
      <c r="J17" s="18"/>
      <c r="K17" s="18"/>
      <c r="L17" s="18"/>
    </row>
    <row r="18" spans="2:12" ht="30" customHeight="1" x14ac:dyDescent="0.25">
      <c r="B18"/>
      <c r="C18"/>
      <c r="D18"/>
      <c r="E18"/>
      <c r="F18"/>
      <c r="G18"/>
      <c r="I18" s="18"/>
      <c r="J18" s="18"/>
      <c r="K18" s="18"/>
      <c r="L18" s="18"/>
    </row>
    <row r="19" spans="2:12" ht="30" customHeight="1" x14ac:dyDescent="0.25">
      <c r="B19"/>
      <c r="C19"/>
      <c r="D19"/>
      <c r="I19" s="18"/>
      <c r="J19" s="18"/>
      <c r="K19" s="18"/>
      <c r="L19" s="18"/>
    </row>
    <row r="20" spans="2:12" ht="30" customHeight="1" x14ac:dyDescent="0.25">
      <c r="B20"/>
      <c r="C20"/>
      <c r="D20"/>
      <c r="I20" s="18"/>
      <c r="J20" s="18"/>
      <c r="K20" s="18"/>
      <c r="L20" s="18"/>
    </row>
    <row r="21" spans="2:12" ht="30" customHeight="1" x14ac:dyDescent="0.25">
      <c r="F21" s="6" t="s">
        <v>35</v>
      </c>
      <c r="I21" s="18"/>
      <c r="J21" s="18"/>
      <c r="K21" s="18"/>
      <c r="L21" s="18"/>
    </row>
    <row r="22" spans="2:12" ht="30" customHeight="1" x14ac:dyDescent="0.25">
      <c r="I22" s="18"/>
      <c r="J22" s="18"/>
      <c r="K22" s="18"/>
      <c r="L22" s="18"/>
    </row>
  </sheetData>
  <mergeCells count="14">
    <mergeCell ref="B4:B7"/>
    <mergeCell ref="B8:B10"/>
    <mergeCell ref="B11:B13"/>
    <mergeCell ref="B14:B15"/>
    <mergeCell ref="L1:N1"/>
    <mergeCell ref="I13:J13"/>
    <mergeCell ref="K13:L13"/>
    <mergeCell ref="B2:O2"/>
    <mergeCell ref="I3:J12"/>
    <mergeCell ref="K3:L12"/>
    <mergeCell ref="M3:O12"/>
    <mergeCell ref="B1:K1"/>
    <mergeCell ref="C4:C6"/>
    <mergeCell ref="C8:C12"/>
  </mergeCells>
  <dataValidations count="3">
    <dataValidation allowBlank="1" showInputMessage="1" showErrorMessage="1" prompt="Na tomto listu se v kontingenční tabulce Zadání automaticky aktualizují podrobnosti zadání. V buňce L1 je navigační odkaz na list Rozvrh zadání." sqref="A1"/>
    <dataValidation allowBlank="1" showInputMessage="1" showErrorMessage="1" prompt="V této buňce je název. V buňce vpravo je navigační odkaz na list Rozvrh zadání. V buňce níže jsou pokyny." sqref="B1:K1"/>
    <dataValidation allowBlank="1" showInputMessage="1" showErrorMessage="1" prompt="V této buňce je navigační odkaz na list Rozvrh zadání." sqref="L1:N1"/>
  </dataValidations>
  <hyperlinks>
    <hyperlink ref="L1:N1" location="'Rozvrh zadání'!A1" tooltip="Výběrem tohoto odkazu přejdete na list Rozvrh zadání." display="&lt; ROZVRH ZADÁNÍ"/>
  </hyperlinks>
  <printOptions horizontalCentered="1"/>
  <pageMargins left="0.25" right="0.25" top="0.75" bottom="0.75" header="0.3" footer="0.3"/>
  <pageSetup paperSize="9" fitToHeight="0" orientation="landscape" horizontalDpi="1200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Rozvrh zadání</vt:lpstr>
      <vt:lpstr>Podrobnosti zadání</vt:lpstr>
      <vt:lpstr>'Podrobnosti zadání'!Názvy_tisku</vt:lpstr>
      <vt:lpstr>'Rozvrh zadání'!Názvy_tisku</vt:lpstr>
      <vt:lpstr>'Podrobnosti zadání'!Oblast_tisku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2018-04-17T01:39:16Z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