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0"/>
  <workbookPr filterPrivacy="1" codeName="ThisWorkbook"/>
  <xr:revisionPtr revIDLastSave="0" documentId="13_ncr:1_{36571044-FB4F-4CBB-9CF9-17C6026C3775}" xr6:coauthVersionLast="47" xr6:coauthVersionMax="47" xr10:uidLastSave="{00000000-0000-0000-0000-000000000000}"/>
  <bookViews>
    <workbookView xWindow="-120" yWindow="-120" windowWidth="29040" windowHeight="15870" xr2:uid="{00000000-000D-0000-FFFF-FFFF00000000}"/>
  </bookViews>
  <sheets>
    <sheet name="Платежен регистър" sheetId="1" r:id="rId1"/>
  </sheets>
  <definedNames>
    <definedName name="CURRENT_BALANCE">ПлатеженРегистър[[#Totals],[БАЛАНС]]</definedName>
    <definedName name="ЗаглавиеКолона1">ПлатеженРегистър[[#Headers],[ЧЕК/КОД]]</definedName>
    <definedName name="ОбластЗаглавиеКолона1..H3.1">'Платежен регистър'!$H$2</definedName>
    <definedName name="_xlnm.Print_Titles" localSheetId="0">'Платежен регистър'!$6:$6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C7" i="1"/>
  <c r="C8" i="1"/>
  <c r="C9" i="1"/>
  <c r="C10" i="1"/>
  <c r="C11" i="1"/>
  <c r="C12" i="1"/>
  <c r="H7" i="1" l="1"/>
  <c r="H8" i="1" s="1"/>
  <c r="H9" i="1" l="1"/>
  <c r="H10" i="1" s="1"/>
  <c r="H11" i="1" s="1"/>
  <c r="H12" i="1" s="1"/>
  <c r="F13" i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<sst xmlns="http://schemas.openxmlformats.org/spreadsheetml/2006/main" count="30" uniqueCount="30">
  <si>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ЛЕГЕНДА</t>
  </si>
  <si>
    <r>
      <rPr>
        <sz val="11"/>
        <color theme="1" tint="0.249977111117893"/>
        <rFont val="Trebuchet MS"/>
        <family val="2"/>
        <scheme val="minor"/>
      </rPr>
      <t>ДК</t>
    </r>
    <r>
      <rPr>
        <sz val="11"/>
        <color theme="1" tint="0.34998626667073579"/>
        <rFont val="Trebuchet MS"/>
        <family val="2"/>
        <scheme val="minor"/>
      </rPr>
      <t xml:space="preserve"> = Дебитна карта</t>
    </r>
  </si>
  <si>
    <r>
      <rPr>
        <sz val="11"/>
        <color theme="1" tint="0.249977111117893"/>
        <rFont val="Trebuchet MS"/>
        <family val="2"/>
        <scheme val="minor"/>
      </rPr>
      <t>Б</t>
    </r>
    <r>
      <rPr>
        <sz val="11"/>
        <color theme="1" tint="0.34998626667073579"/>
        <rFont val="Trebuchet MS"/>
        <family val="2"/>
        <scheme val="minor"/>
      </rPr>
      <t xml:space="preserve"> = Банкомат</t>
    </r>
  </si>
  <si>
    <r>
      <rPr>
        <sz val="11"/>
        <color theme="1" tint="0.249977111117893"/>
        <rFont val="Trebuchet MS"/>
        <family val="2"/>
        <scheme val="minor"/>
      </rPr>
      <t>АД</t>
    </r>
    <r>
      <rPr>
        <sz val="11"/>
        <color theme="1" tint="0.34998626667073579"/>
        <rFont val="Trebuchet MS"/>
        <family val="2"/>
        <scheme val="minor"/>
      </rPr>
      <t xml:space="preserve"> = Автоматичен депозит </t>
    </r>
  </si>
  <si>
    <t>ЧЕК/КОД</t>
  </si>
  <si>
    <t>АД</t>
  </si>
  <si>
    <t>ДК</t>
  </si>
  <si>
    <t>Б</t>
  </si>
  <si>
    <t>ОПС</t>
  </si>
  <si>
    <t>Общи суми</t>
  </si>
  <si>
    <t>ДАТА</t>
  </si>
  <si>
    <r>
      <rPr>
        <sz val="11"/>
        <color theme="1" tint="0.249977111117893"/>
        <rFont val="Trebuchet MS"/>
        <family val="2"/>
        <scheme val="minor"/>
      </rPr>
      <t>АП</t>
    </r>
    <r>
      <rPr>
        <sz val="11"/>
        <color theme="1" tint="0.34998626667073579"/>
        <rFont val="Trebuchet MS"/>
        <family val="2"/>
        <scheme val="minor"/>
      </rPr>
      <t xml:space="preserve"> = Автоматично плащане </t>
    </r>
  </si>
  <si>
    <r>
      <rPr>
        <sz val="11"/>
        <color theme="1" tint="0.249977111117893"/>
        <rFont val="Trebuchet MS"/>
        <family val="2"/>
        <scheme val="minor"/>
      </rPr>
      <t>ОПС</t>
    </r>
    <r>
      <rPr>
        <sz val="11"/>
        <color theme="1" tint="0.34998626667073579"/>
        <rFont val="Trebuchet MS"/>
        <family val="2"/>
        <scheme val="minor"/>
      </rPr>
      <t xml:space="preserve"> = Онлайн плащане на сметката</t>
    </r>
  </si>
  <si>
    <r>
      <rPr>
        <sz val="11"/>
        <color theme="1" tint="0.249977111117893"/>
        <rFont val="Trebuchet MS"/>
        <family val="2"/>
        <scheme val="minor"/>
      </rPr>
      <t>ПР</t>
    </r>
    <r>
      <rPr>
        <sz val="11"/>
        <color theme="1" tint="0.34998626667073579"/>
        <rFont val="Trebuchet MS"/>
        <family val="2"/>
        <scheme val="minor"/>
      </rPr>
      <t xml:space="preserve"> = Онлайн прехвърляне или прехвърляне по телефон</t>
    </r>
  </si>
  <si>
    <t>Транзакция</t>
  </si>
  <si>
    <t>Woodgrove Bank</t>
  </si>
  <si>
    <t>School of Fine Art</t>
  </si>
  <si>
    <t>Заплата</t>
  </si>
  <si>
    <t>Видеотека</t>
  </si>
  <si>
    <t>Телефонна компания</t>
  </si>
  <si>
    <t>ОПИСАНИЕ</t>
  </si>
  <si>
    <t>Начално салдо</t>
  </si>
  <si>
    <t>Уроци по изкуство на Вяра – 6 седмици</t>
  </si>
  <si>
    <t>Наем за филм + 10 лв. депозит</t>
  </si>
  <si>
    <t>Пари за заведения</t>
  </si>
  <si>
    <t>ИЗТЕГЛЯНЕ</t>
  </si>
  <si>
    <t>ДЕПОЗИТ</t>
  </si>
  <si>
    <t>ТЕКУЩ БАЛАНС</t>
  </si>
  <si>
    <t>БАЛАНС</t>
  </si>
  <si>
    <t>Платежен регистър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</si>
</sst>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лв.&quot;"/>
  </numFmts>
  <fonts count="22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1" fillId="0" borderId="0" applyNumberFormat="0" applyFill="0" applyBorder="0" applyProtection="0">
      <alignment horizontal="left" vertical="center"/>
    </xf>
    <xf numFmtId="0" fontId="7" fillId="0" borderId="1" applyNumberFormat="0" applyFill="0" applyProtection="0">
      <alignment vertical="center"/>
    </xf>
    <xf numFmtId="0" fontId="4" fillId="0" borderId="0" applyNumberFormat="0" applyFont="0" applyFill="0" applyBorder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ill="0" applyBorder="0" applyProtection="0">
      <alignment horizontal="left" vertical="top"/>
    </xf>
    <xf numFmtId="166" fontId="2" fillId="0" borderId="0" applyFill="0" applyBorder="0" applyProtection="0">
      <alignment horizontal="right" indent="1"/>
    </xf>
    <xf numFmtId="9" fontId="2" fillId="0" borderId="0" applyFill="0" applyBorder="0" applyAlignment="0" applyProtection="0"/>
    <xf numFmtId="14" fontId="2" fillId="0" borderId="0" applyFont="0" applyFill="0" applyBorder="0">
      <alignment horizontal="right" indent="1"/>
    </xf>
    <xf numFmtId="0" fontId="2" fillId="0" borderId="0" applyNumberFormat="0" applyFont="0" applyFill="0" applyBorder="0">
      <alignment horizontal="center"/>
    </xf>
    <xf numFmtId="0" fontId="8" fillId="0" borderId="0" applyNumberFormat="0" applyFill="0" applyBorder="0" applyProtection="0">
      <alignment horizontal="left"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3" applyNumberFormat="0" applyAlignment="0" applyProtection="0"/>
    <xf numFmtId="0" fontId="16" fillId="6" borderId="4" applyNumberFormat="0" applyAlignment="0" applyProtection="0"/>
    <xf numFmtId="0" fontId="17" fillId="6" borderId="3" applyNumberFormat="0" applyAlignment="0" applyProtection="0"/>
    <xf numFmtId="0" fontId="18" fillId="0" borderId="5" applyNumberFormat="0" applyFill="0" applyAlignment="0" applyProtection="0"/>
    <xf numFmtId="0" fontId="19" fillId="7" borderId="6" applyNumberFormat="0" applyAlignment="0" applyProtection="0"/>
    <xf numFmtId="0" fontId="20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11" fillId="0" borderId="0" xfId="1">
      <alignment horizontal="left" vertical="center"/>
    </xf>
    <xf numFmtId="0" fontId="7" fillId="0" borderId="1" xfId="2">
      <alignment vertical="center"/>
    </xf>
    <xf numFmtId="0" fontId="8" fillId="0" borderId="0" xfId="14">
      <alignment horizontal="left"/>
    </xf>
    <xf numFmtId="14" fontId="0" fillId="0" borderId="0" xfId="12" applyFont="1">
      <alignment horizontal="right" indent="1"/>
    </xf>
    <xf numFmtId="166" fontId="2" fillId="0" borderId="0" xfId="10">
      <alignment horizontal="right" indent="1"/>
    </xf>
    <xf numFmtId="0" fontId="0" fillId="0" borderId="0" xfId="13" applyFont="1">
      <alignment horizontal="center"/>
    </xf>
    <xf numFmtId="166" fontId="5" fillId="0" borderId="2" xfId="9" applyBorder="1">
      <alignment horizontal="left" vertical="top"/>
    </xf>
    <xf numFmtId="0" fontId="8" fillId="0" borderId="2" xfId="14" applyBorder="1">
      <alignment horizontal="left"/>
    </xf>
    <xf numFmtId="166" fontId="0" fillId="0" borderId="0" xfId="0" applyNumberFormat="1" applyAlignment="1">
      <alignment horizontal="right" vertical="center" indent="1"/>
    </xf>
  </cellXfs>
  <cellStyles count="49">
    <cellStyle name="20% - Акцент1" xfId="26" builtinId="30" customBuiltin="1"/>
    <cellStyle name="20% - Акцент2" xfId="30" builtinId="34" customBuiltin="1"/>
    <cellStyle name="20% - Акцент3" xfId="34" builtinId="38" customBuiltin="1"/>
    <cellStyle name="20% - Акцент4" xfId="38" builtinId="42" customBuiltin="1"/>
    <cellStyle name="20% - Акцент5" xfId="42" builtinId="46" customBuiltin="1"/>
    <cellStyle name="20% - Акцент6" xfId="46" builtinId="50" customBuiltin="1"/>
    <cellStyle name="40% - Акцент1" xfId="27" builtinId="31" customBuiltin="1"/>
    <cellStyle name="40% - Акцент2" xfId="31" builtinId="35" customBuiltin="1"/>
    <cellStyle name="40% - Акцент3" xfId="35" builtinId="39" customBuiltin="1"/>
    <cellStyle name="40% - Акцент4" xfId="39" builtinId="43" customBuiltin="1"/>
    <cellStyle name="40% - Акцент5" xfId="43" builtinId="47" customBuiltin="1"/>
    <cellStyle name="40% - Акцент6" xfId="47" builtinId="51" customBuiltin="1"/>
    <cellStyle name="60% - Акцент1" xfId="28" builtinId="32" customBuiltin="1"/>
    <cellStyle name="60% - Акцент2" xfId="32" builtinId="36" customBuiltin="1"/>
    <cellStyle name="60% - Акцент3" xfId="36" builtinId="40" customBuiltin="1"/>
    <cellStyle name="60% - Акцент4" xfId="40" builtinId="44" customBuiltin="1"/>
    <cellStyle name="60% - Акцент5" xfId="44" builtinId="48" customBuiltin="1"/>
    <cellStyle name="60% -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Бележка" xfId="24" builtinId="10" customBuiltin="1"/>
    <cellStyle name="Валута" xfId="9" builtinId="4" customBuiltin="1"/>
    <cellStyle name="Валута [0]" xfId="10" builtinId="7" customBuiltin="1"/>
    <cellStyle name="Вход" xfId="18" builtinId="20" customBuiltin="1"/>
    <cellStyle name="Дата" xfId="12" xr:uid="{00000000-0005-0000-0000-000005000000}"/>
    <cellStyle name="Добър" xfId="15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7" builtinId="3" customBuiltin="1"/>
    <cellStyle name="Запетая [0]" xfId="8" builtinId="6" customBuiltin="1"/>
    <cellStyle name="Изход" xfId="19" builtinId="21" customBuiltin="1"/>
    <cellStyle name="Изчисление" xfId="20" builtinId="22" customBuiltin="1"/>
    <cellStyle name="Код на чек" xfId="13" xr:uid="{00000000-0005-0000-0000-000000000000}"/>
    <cellStyle name="Контролна клетка" xfId="22" builtinId="23" customBuiltin="1"/>
    <cellStyle name="Лош" xfId="16" builtinId="27" customBuiltin="1"/>
    <cellStyle name="Неутрален" xfId="17" builtinId="28" customBuiltin="1"/>
    <cellStyle name="Нормален" xfId="0" builtinId="0" customBuiltin="1"/>
    <cellStyle name="Обяснителен текст" xfId="14" builtinId="53" customBuiltin="1"/>
    <cellStyle name="Предупредителен текст" xfId="23" builtinId="11" customBuiltin="1"/>
    <cellStyle name="Процент" xfId="11" builtinId="5" customBuiltin="1"/>
    <cellStyle name="Свързана клетка" xfId="21" builtinId="24" customBuiltin="1"/>
    <cellStyle name="Сума" xfId="6" builtinId="25" customBuiltin="1"/>
  </cellStyles>
  <dxfs count="8">
    <dxf>
      <numFmt numFmtId="166" formatCode="#,##0.00\ &quot;лв.&quot;"/>
      <alignment horizontal="right" vertical="center" textRotation="0" wrapText="0" indent="1" justifyLastLine="0" shrinkToFit="0" readingOrder="0"/>
    </dxf>
    <dxf>
      <numFmt numFmtId="166" formatCode="#,##0.00\ &quot;лв.&quot;"/>
      <alignment horizontal="right" vertical="center" textRotation="0" wrapText="0" indent="1" justifyLastLine="0" shrinkToFit="0" readingOrder="0"/>
    </dxf>
    <dxf>
      <numFmt numFmtId="166" formatCode="#,##0.00\ &quot;лв.&quot;"/>
      <alignment horizontal="right" vertical="center" textRotation="0" wrapText="0" indent="1" justifyLastLine="0" shrinkToFit="0" readingOrder="0"/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PivotStyle="PivotStyleLight16">
    <tableStyle name="Регистър на сметка" pivot="0" count="4" xr9:uid="{00000000-0011-0000-FFFF-FFFF00000000}">
      <tableStyleElement type="wholeTable" dxfId="7"/>
      <tableStyleElement type="headerRow" dxfId="6"/>
      <tableStyleElement type="total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латеженРегистър" displayName="ПлатеженРегистър" ref="B6:H13" totalsRowCount="1">
  <autoFilter ref="B6:H12" xr:uid="{00000000-0009-0000-0100-000001000000}"/>
  <tableColumns count="7">
    <tableColumn id="1" xr3:uid="{00000000-0010-0000-0000-000001000000}" name="ЧЕК/КОД" totalsRowLabel="Общи суми" dataCellStyle="Код на чек"/>
    <tableColumn id="7" xr3:uid="{00000000-0010-0000-0000-000007000000}" name="ДАТА" dataCellStyle="Дата"/>
    <tableColumn id="3" xr3:uid="{00000000-0010-0000-0000-000003000000}" name="Транзакция" totalsRowFunction="custom">
      <totalsRowFormula>CONCATENATE("Брой транзакции: ",SUBTOTAL(103,ПлатеженРегистър[Транзакция]))</totalsRowFormula>
    </tableColumn>
    <tableColumn id="8" xr3:uid="{00000000-0010-0000-0000-000008000000}" name="ОПИСАНИЕ"/>
    <tableColumn id="4" xr3:uid="{00000000-0010-0000-0000-000004000000}" name="ИЗТЕГЛЯНЕ" totalsRowFunction="sum" totalsRowDxfId="2" dataCellStyle="Валута [0]"/>
    <tableColumn id="5" xr3:uid="{00000000-0010-0000-0000-000005000000}" name="ДЕПОЗИТ" totalsRowFunction="sum" totalsRowDxfId="1" dataCellStyle="Валута [0]"/>
    <tableColumn id="6" xr3:uid="{00000000-0010-0000-0000-000006000000}" name="БАЛАНС" totalsRowFunction="custom" totalsRowDxfId="0" dataCellStyle="Валута [0]">
      <calculatedColumnFormula>IFERROR(IF(ISBLANK(ПлатеженРегистър[[#This Row],[ИЗТЕГЛЯНЕ]]),H6+ПлатеженРегистър[[#This Row],[ДЕПОЗИТ]],H6-ПлатеженРегистър[[#This Row],[ИЗТЕГЛЯНЕ]]), "")</calculatedColumnFormula>
      <totalsRowFormula>ПлатеженРегистър[[#Totals],[ДЕПОЗИТ]]-ПлатеженРегистър[[#Totals],[ИЗТЕГЛЯНЕ]]</totalsRowFormula>
    </tableColumn>
  </tableColumns>
  <tableStyleInfo name="Регистър на сметка" showFirstColumn="0" showLastColumn="0" showRowStripes="1" showColumnStripes="0"/>
  <extLst>
    <ext xmlns:x14="http://schemas.microsoft.com/office/spreadsheetml/2009/9/main" uri="{504A1905-F514-4f6f-8877-14C23A59335A}">
      <x14:table altTextSummary="Таблица с номер на чек или код, дата, транзакция, описание, теглене и депозит. Балансът се изчислява автоматично"/>
    </ext>
  </extLst>
</table>
</file>

<file path=xl/theme/theme1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17" customWidth="1"/>
    <col min="3" max="3" width="18.125" customWidth="1"/>
    <col min="4" max="4" width="32.25" customWidth="1"/>
    <col min="5" max="5" width="38.25" bestFit="1" customWidth="1"/>
    <col min="6" max="7" width="18.625" customWidth="1"/>
    <col min="8" max="8" width="22.125" customWidth="1"/>
    <col min="9" max="9" width="2.625" customWidth="1"/>
  </cols>
  <sheetData>
    <row r="1" spans="2:8" ht="55.5" customHeight="1" x14ac:dyDescent="0.3">
      <c r="B1" s="1" t="s">
        <v>29</v>
      </c>
      <c r="C1" s="1"/>
    </row>
    <row r="2" spans="2:8" ht="18.75" customHeight="1" x14ac:dyDescent="0.3">
      <c r="B2" s="2" t="s">
        <v>0</v>
      </c>
      <c r="C2" s="2"/>
      <c r="D2" s="2"/>
      <c r="H2" s="2" t="s">
        <v>27</v>
      </c>
    </row>
    <row r="3" spans="2:8" ht="21" customHeight="1" x14ac:dyDescent="0.3">
      <c r="B3" s="8" t="s">
        <v>1</v>
      </c>
      <c r="C3" s="8"/>
      <c r="D3" s="3" t="s">
        <v>11</v>
      </c>
      <c r="H3" s="7">
        <f>CURRENT_BALANCE</f>
        <v>3311</v>
      </c>
    </row>
    <row r="4" spans="2:8" ht="15" customHeight="1" x14ac:dyDescent="0.3">
      <c r="B4" s="3" t="s">
        <v>2</v>
      </c>
      <c r="C4" s="3"/>
      <c r="D4" s="3" t="s">
        <v>12</v>
      </c>
    </row>
    <row r="5" spans="2:8" ht="15" customHeight="1" x14ac:dyDescent="0.3">
      <c r="B5" s="3" t="s">
        <v>3</v>
      </c>
      <c r="C5" s="3"/>
      <c r="D5" s="3" t="s">
        <v>13</v>
      </c>
    </row>
    <row r="6" spans="2:8" ht="30" customHeight="1" x14ac:dyDescent="0.3">
      <c r="B6" t="s">
        <v>4</v>
      </c>
      <c r="C6" t="s">
        <v>10</v>
      </c>
      <c r="D6" t="s">
        <v>14</v>
      </c>
      <c r="E6" t="s">
        <v>20</v>
      </c>
      <c r="F6" t="s">
        <v>25</v>
      </c>
      <c r="G6" t="s">
        <v>26</v>
      </c>
      <c r="H6" t="s">
        <v>28</v>
      </c>
    </row>
    <row r="7" spans="2:8" ht="30" customHeight="1" x14ac:dyDescent="0.3">
      <c r="B7" s="6"/>
      <c r="C7" s="4">
        <f ca="1">TODAY()-19</f>
        <v>44633</v>
      </c>
      <c r="D7" t="s">
        <v>15</v>
      </c>
      <c r="E7" t="s">
        <v>21</v>
      </c>
      <c r="F7" s="5"/>
      <c r="G7" s="5">
        <v>2000</v>
      </c>
      <c r="H7" s="5">
        <f>IFERROR(ПлатеженРегистър[[#This Row],[ДЕПОЗИТ]], "")</f>
        <v>2000</v>
      </c>
    </row>
    <row r="8" spans="2:8" ht="30" customHeight="1" x14ac:dyDescent="0.3">
      <c r="B8" s="6">
        <v>1001</v>
      </c>
      <c r="C8" s="4">
        <f ca="1">TODAY()-11</f>
        <v>44641</v>
      </c>
      <c r="D8" t="s">
        <v>16</v>
      </c>
      <c r="E8" t="s">
        <v>22</v>
      </c>
      <c r="F8" s="5">
        <v>100</v>
      </c>
      <c r="G8" s="5"/>
      <c r="H8" s="5">
        <f>IFERROR(IF(ISBLANK(ПлатеженРегистър[[#This Row],[ИЗТЕГЛЯНЕ]]),H7+ПлатеженРегистър[[#This Row],[ДЕПОЗИТ]],H7-ПлатеженРегистър[[#This Row],[ИЗТЕГЛЯНЕ]]), "")</f>
        <v>1900</v>
      </c>
    </row>
    <row r="9" spans="2:8" ht="30" customHeight="1" x14ac:dyDescent="0.3">
      <c r="B9" s="6" t="s">
        <v>5</v>
      </c>
      <c r="C9" s="4">
        <f ca="1">TODAY()-11</f>
        <v>44641</v>
      </c>
      <c r="D9" t="s">
        <v>17</v>
      </c>
      <c r="F9" s="5"/>
      <c r="G9" s="5">
        <v>1500</v>
      </c>
      <c r="H9" s="5">
        <f>IFERROR(IF(ISBLANK(ПлатеженРегистър[[#This Row],[ИЗТЕГЛЯНЕ]]),H8+ПлатеженРегистър[[#This Row],[ДЕПОЗИТ]],H8-ПлатеженРегистър[[#This Row],[ИЗТЕГЛЯНЕ]]), "")</f>
        <v>3400</v>
      </c>
    </row>
    <row r="10" spans="2:8" ht="30" customHeight="1" x14ac:dyDescent="0.3">
      <c r="B10" s="6" t="s">
        <v>6</v>
      </c>
      <c r="C10" s="4">
        <f ca="1">TODAY()-8</f>
        <v>44644</v>
      </c>
      <c r="D10" t="s">
        <v>18</v>
      </c>
      <c r="E10" t="s">
        <v>23</v>
      </c>
      <c r="F10" s="5">
        <v>16</v>
      </c>
      <c r="G10" s="5"/>
      <c r="H10" s="5">
        <f>IFERROR(IF(ISBLANK(ПлатеженРегистър[[#This Row],[ИЗТЕГЛЯНЕ]]),H9+ПлатеженРегистър[[#This Row],[ДЕПОЗИТ]],H9-ПлатеженРегистър[[#This Row],[ИЗТЕГЛЯНЕ]]), "")</f>
        <v>3384</v>
      </c>
    </row>
    <row r="11" spans="2:8" ht="30" customHeight="1" x14ac:dyDescent="0.3">
      <c r="B11" s="6" t="s">
        <v>7</v>
      </c>
      <c r="C11" s="4">
        <f ca="1">TODAY()-5</f>
        <v>44647</v>
      </c>
      <c r="E11" t="s">
        <v>24</v>
      </c>
      <c r="F11" s="5">
        <v>50</v>
      </c>
      <c r="G11" s="5"/>
      <c r="H11" s="5">
        <f>IFERROR(IF(ISBLANK(ПлатеженРегистър[[#This Row],[ИЗТЕГЛЯНЕ]]),H10+ПлатеженРегистър[[#This Row],[ДЕПОЗИТ]],H10-ПлатеженРегистър[[#This Row],[ИЗТЕГЛЯНЕ]]), "")</f>
        <v>3334</v>
      </c>
    </row>
    <row r="12" spans="2:8" ht="30" customHeight="1" x14ac:dyDescent="0.3">
      <c r="B12" s="6" t="s">
        <v>8</v>
      </c>
      <c r="C12" s="4">
        <f ca="1">TODAY()</f>
        <v>44652</v>
      </c>
      <c r="D12" t="s">
        <v>19</v>
      </c>
      <c r="F12" s="5">
        <v>23</v>
      </c>
      <c r="G12" s="5"/>
      <c r="H12" s="5">
        <f>IFERROR(IF(ISBLANK(ПлатеженРегистър[[#This Row],[ИЗТЕГЛЯНЕ]]),H11+ПлатеженРегистър[[#This Row],[ДЕПОЗИТ]],H11-ПлатеженРегистър[[#This Row],[ИЗТЕГЛЯНЕ]]), "")</f>
        <v>3311</v>
      </c>
    </row>
    <row r="13" spans="2:8" ht="30" customHeight="1" x14ac:dyDescent="0.3">
      <c r="B13" t="s">
        <v>9</v>
      </c>
      <c r="D13" t="str">
        <f>CONCATENATE("Брой транзакции: ",SUBTOTAL(103,ПлатеженРегистър[Транзакция]))</f>
        <v>Брой транзакции: 5</v>
      </c>
      <c r="F13" s="9">
        <f>SUBTOTAL(109,ПлатеженРегистър[ИЗТЕГЛЯНЕ])</f>
        <v>189</v>
      </c>
      <c r="G13" s="9">
        <f>SUBTOTAL(109,ПлатеженРегистър[ДЕПОЗИТ])</f>
        <v>3500</v>
      </c>
      <c r="H13" s="9">
        <f>ПлатеженРегистър[[#Totals],[ДЕПОЗИТ]]-ПлатеженРегистър[[#Totals],[ИЗТЕГЛЯНЕ]]</f>
        <v>3311</v>
      </c>
    </row>
  </sheetData>
  <conditionalFormatting sqref="F7:G12">
    <cfRule type="expression" dxfId="3" priority="1">
      <formula>AND($F7&gt;0,$G7&gt;0)</formula>
    </cfRule>
  </conditionalFormatting>
  <dataValidations count="13">
    <dataValidation allowBlank="1" showInputMessage="1" sqref="B7:B12" xr:uid="{00000000-0002-0000-0000-000000000000}"/>
    <dataValidation allowBlank="1" showInputMessage="1" showErrorMessage="1" prompt="Създайте платежен регистър с кодовете на транзакциите в този работен лист. Въведете данните за чека в таблицата на платежния регистър.Текущият баланс се изчислява автоматично в клетка H3" sqref="A1" xr:uid="{00000000-0002-0000-0000-000001000000}"/>
    <dataValidation allowBlank="1" showInputMessage="1" showErrorMessage="1" prompt="Заглавието на този работен лист е в тази клетка" sqref="B1" xr:uid="{00000000-0002-0000-0000-000002000000}"/>
    <dataValidation allowBlank="1" showInputMessage="1" showErrorMessage="1" prompt="Кодове на транзакциите се в клетките от B3 до D5" sqref="B2" xr:uid="{00000000-0002-0000-0000-000003000000}"/>
    <dataValidation allowBlank="1" showInputMessage="1" showErrorMessage="1" prompt="Текущият баланс се изчислява автоматично в клетката по-долу." sqref="H2" xr:uid="{00000000-0002-0000-0000-000004000000}"/>
    <dataValidation allowBlank="1" showInputMessage="1" showErrorMessage="1" prompt="Текущият баланс се изчислява автоматично в тази клетка" sqref="H3" xr:uid="{00000000-0002-0000-0000-000005000000}"/>
    <dataValidation allowBlank="1" showInputMessage="1" showErrorMessage="1" prompt="Въведете номер на чек или код на транзакция в тази колона под това заглавие. Използвайте филтрите в заглавията, за да намирате конкретни записи" sqref="B6" xr:uid="{00000000-0002-0000-0000-000006000000}"/>
    <dataValidation allowBlank="1" showInputMessage="1" showErrorMessage="1" prompt="Въведете дата в тази колона под това заглавие" sqref="C6" xr:uid="{00000000-0002-0000-0000-000007000000}"/>
    <dataValidation allowBlank="1" showInputMessage="1" showErrorMessage="1" prompt="Въведете транзакция в тази колона под това заглавие" sqref="D6" xr:uid="{00000000-0002-0000-0000-000008000000}"/>
    <dataValidation allowBlank="1" showInputMessage="1" showErrorMessage="1" prompt="Въведете описание в тази колона под това заглавие" sqref="E6" xr:uid="{00000000-0002-0000-0000-000009000000}"/>
    <dataValidation allowBlank="1" showInputMessage="1" showErrorMessage="1" prompt="Въведете изтеглената сума в тази колона под това заглавие" sqref="F6" xr:uid="{00000000-0002-0000-0000-00000A000000}"/>
    <dataValidation allowBlank="1" showInputMessage="1" showErrorMessage="1" prompt="Въведете сумата на депозит в тази колона под това заглавие" sqref="G6" xr:uid="{00000000-0002-0000-0000-00000B000000}"/>
    <dataValidation allowBlank="1" showInputMessage="1" showErrorMessage="1" prompt="Сумата на баланса се изчислява автоматично в тази колона под това заглавие" sqref="H6" xr:uid="{00000000-0002-0000-0000-00000C000000}"/>
  </dataValidations>
  <printOptions horizontalCentered="1"/>
  <pageMargins left="0.25" right="0.25" top="0.75" bottom="0.75" header="0.3" footer="0.3"/>
  <pageSetup paperSize="9" scale="83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AA152DB-C20E-40B4-BDCF-0B40ED2E51C6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4A8DA066-5C6F-413E-B1A5-7BF27FDAABA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E4FEB97F-EC9D-4F6D-9391-6BA533D1D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TM03427367</ap:Template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4</vt:i4>
      </vt:variant>
    </vt:vector>
  </ap:HeadingPairs>
  <ap:TitlesOfParts>
    <vt:vector baseType="lpstr" size="5">
      <vt:lpstr>Платежен регистър</vt:lpstr>
      <vt:lpstr>CURRENT_BALANCE</vt:lpstr>
      <vt:lpstr>ЗаглавиеКолона1</vt:lpstr>
      <vt:lpstr>ОбластЗаглавиеКолона1..H3.1</vt:lpstr>
      <vt:lpstr>'Платежен регистър'!Печат_заглавия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2022-02-14T04:48:08Z</dcterms:created>
  <dcterms:modified xsi:type="dcterms:W3CDTF">2022-04-01T12:02:28Z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