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ms-office.vbaProject"/>
  <Override PartName="/docProps/core.xml" ContentType="application/vnd.openxmlformats-package.core-properties+xml"/>
  <Override PartName="/xl/workbook.xml" ContentType="application/vnd.ms-excel.template.macroEnabled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printerSettings/printerSettings31.bin" ContentType="application/vnd.openxmlformats-officedocument.spreadsheetml.printerSettings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printerSettings/printerSettings22.bin" ContentType="application/vnd.openxmlformats-officedocument.spreadsheetml.printerSettings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printerSettings/printerSettings13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05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4350F587-B893-465A-9E0F-B562FBBAB384}" xr6:coauthVersionLast="47" xr6:coauthVersionMax="47" xr10:uidLastSave="{00000000-0000-0000-0000-000000000000}"/>
  <bookViews>
    <workbookView xWindow="-120" yWindow="-120" windowWidth="29010" windowHeight="16065" xr2:uid="{00000000-000D-0000-FFFF-FFFF00000000}"/>
  </bookViews>
  <sheets>
    <sheet name="Списък с наличности" sheetId="2" r:id="rId1"/>
    <sheet name="Списък За Вземане На Ск..." sheetId="11" r:id="rId2"/>
    <sheet name="Търсене на СК" sheetId="9" r:id="rId3"/>
  </sheets>
  <definedNames>
    <definedName name="BinNumber">Търсене_на_СК[СК №]</definedName>
    <definedName name="ColumnTitle1">СписъкНаличности[[#Headers],[Инвентарен номер]]</definedName>
    <definedName name="ColumnTitle3">Търсене_на_СК[[#Headers],[СК №]]</definedName>
    <definedName name="SKULookup">СписъкНаличности[Инвентарен номер]</definedName>
    <definedName name="ЗаглавиеКолона2">СписъкЗаВземанеНаСкладовиНаличности[[#Headers],[ПОРЪЧКА №]]</definedName>
    <definedName name="_xlnm.Print_Titles" localSheetId="1">'Списък За Вземане На Ск...'!$4:$4</definedName>
    <definedName name="_xlnm.Print_Titles" localSheetId="0">'Списък с наличности'!$4:$4</definedName>
    <definedName name="_xlnm.Print_Titles" localSheetId="2">'Търсене на СК'!$4:$4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G9" i="11"/>
  <c r="G8" i="11"/>
  <c r="G7" i="11"/>
  <c r="G6" i="11"/>
  <c r="G5" i="11"/>
  <c r="F9" i="11"/>
  <c r="F8" i="11"/>
  <c r="F7" i="11"/>
  <c r="F6" i="11"/>
  <c r="F5" i="11"/>
  <c r="E9" i="11"/>
  <c r="E8" i="11"/>
  <c r="E7" i="11"/>
  <c r="E6" i="11"/>
  <c r="E5" i="11"/>
  <c r="K15" i="2" l="1"/>
  <c r="K14" i="2"/>
  <c r="K12" i="2"/>
  <c r="K11" i="2"/>
  <c r="K10" i="2"/>
  <c r="K9" i="2"/>
  <c r="K8" i="2"/>
  <c r="K7" i="2"/>
  <c r="K6" i="2"/>
  <c r="K5" i="2"/>
  <c r="K13" i="2"/>
  <c r="J15" i="2" l="1"/>
  <c r="E15" i="2"/>
  <c r="J14" i="2"/>
  <c r="E14" i="2"/>
  <c r="I8" i="11" s="1"/>
  <c r="J13" i="2"/>
  <c r="E13" i="2"/>
  <c r="J12" i="2"/>
  <c r="E12" i="2"/>
  <c r="J11" i="2"/>
  <c r="E11" i="2"/>
  <c r="I7" i="11" s="1"/>
  <c r="J10" i="2"/>
  <c r="E10" i="2"/>
  <c r="J9" i="2"/>
  <c r="E9" i="2"/>
  <c r="J8" i="2"/>
  <c r="E8" i="2"/>
  <c r="I6" i="11" s="1"/>
  <c r="J7" i="2"/>
  <c r="E7" i="2"/>
  <c r="I9" i="11" s="1"/>
  <c r="J6" i="2"/>
  <c r="E6" i="2"/>
  <c r="J5" i="2"/>
  <c r="E5" i="2"/>
  <c r="I5" i="11" s="1"/>
  <c r="C3" i="2"/>
  <c r="D3" i="2"/>
  <c r="B3" i="2" l="1"/>
</calcChain>
</file>

<file path=xl/sharedStrings.xml><?xml version="1.0" encoding="utf-8"?>
<sst xmlns="http://schemas.openxmlformats.org/spreadsheetml/2006/main" count="109" uniqueCount="66">
  <si>
    <t>СПИСЪК С НАЛИЧНОСТИ</t>
  </si>
  <si>
    <t>ОБЩА СТОЙНОСТ НА СКЛАДОВИТЕ НАЛИЧНОСТИ:</t>
  </si>
  <si>
    <t>Инвентарен номер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</si>
  <si>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</si>
  <si>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</si>
  <si>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</si>
  <si>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</si>
  <si>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</si>
  <si>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</si>
  <si>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</si>
  <si>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</si>
  <si>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</si>
  <si>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</si>
  <si>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</si>
  <si>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НАЛИЧНИ АРТИКУЛИ:</t>
  </si>
  <si>
    <t>ОПИСАНИЕ</t>
  </si>
  <si>
    <t>Артикул 1</t>
  </si>
  <si>
    <t>Артикул 2</t>
  </si>
  <si>
    <t>Артикул 3</t>
  </si>
  <si>
    <t>Артикул 4</t>
  </si>
  <si>
    <t>Артикул 5</t>
  </si>
  <si>
    <t>Артикул 6</t>
  </si>
  <si>
    <t>Артикул 7</t>
  </si>
  <si>
    <t>Артикул 8</t>
  </si>
  <si>
    <t>Артикул 9</t>
  </si>
  <si>
    <t>Артикул 10</t>
  </si>
  <si>
    <t>Артикул 11</t>
  </si>
  <si>
    <t>БРОЙ СКЛАДОВИ КЛЕТКИ:</t>
  </si>
  <si>
    <t>СК №</t>
  </si>
  <si>
    <t>T345</t>
  </si>
  <si>
    <t>T5789</t>
  </si>
  <si>
    <t>T9876</t>
  </si>
  <si>
    <t>T098</t>
  </si>
  <si>
    <t>T349</t>
  </si>
  <si>
    <t>T9875</t>
  </si>
  <si>
    <t>МЕСТОПОЛОЖЕНИЕ</t>
  </si>
  <si>
    <t>ТЪРСЕНЕ НА СК</t>
  </si>
  <si>
    <t>ЕДИНИЦА</t>
  </si>
  <si>
    <t>Бройка</t>
  </si>
  <si>
    <t>Кашон (10 кутии)</t>
  </si>
  <si>
    <t>Пакет (5 кутии)</t>
  </si>
  <si>
    <t>КОЛИЧЕСТВО</t>
  </si>
  <si>
    <t>КОЛИЧЕСТВО ПОВТОРНА ПОРЪЧКА</t>
  </si>
  <si>
    <t>ЦЕНА</t>
  </si>
  <si>
    <t>СТОЙНОСТ НА СКЛАДОВИТЕ НАЛИЧНОСТИ</t>
  </si>
  <si>
    <t>ПОВТОРНА ПОРЪЧКА</t>
  </si>
  <si>
    <t>ПОРЪЧКА №</t>
  </si>
  <si>
    <t>TP001-1</t>
  </si>
  <si>
    <t>КОЛИЧЕСТВО ЗА ВЗЕМАНЕ</t>
  </si>
  <si>
    <t>НАЛИЧНО КОЛИЧЕСТВО</t>
  </si>
  <si>
    <t>ОПИСАНИЕ НА АРТИКУЛ</t>
  </si>
  <si>
    <t>Голяма СК</t>
  </si>
  <si>
    <t>Малка СК</t>
  </si>
  <si>
    <t>Средна СК</t>
  </si>
  <si>
    <t>Ред 2, слот 1</t>
  </si>
  <si>
    <t>Ред 1, слот 1</t>
  </si>
  <si>
    <t>Ред 3, слот 2</t>
  </si>
  <si>
    <t>Ред 3, слот 1</t>
  </si>
  <si>
    <t>Ред 1, слот 2</t>
  </si>
  <si>
    <t>Ред 4, слот 5</t>
  </si>
  <si>
    <t>Ред 2, слот 2</t>
  </si>
  <si>
    <t>ШИРИНА</t>
  </si>
  <si>
    <t>ВИСОЧИНА</t>
  </si>
  <si>
    <t>ДЪЛЖИНА</t>
  </si>
  <si>
    <t xml:space="preserve">Списък За Вземане На Складови Наличности
</t>
  </si>
  <si>
    <t>СПИСЪК ЗА ВЗЕМАНЕ НА СКЛАДОВИ НАЛИЧНОСТИ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</si>
</sst>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#,##0.00\ &quot;лв.&quot;;\-#,##0.00\ &quot;лв.&quot;"/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#,##0.00\ &quot;лв.&quot;"/>
    <numFmt numFmtId="167" formatCode="&quot;Повторна поръчка&quot;;&quot;&quot;;&quot;&quot;"/>
  </numFmts>
  <fonts count="22" x14ac:knownFonts="1">
    <font>
      <sz val="11"/>
      <color theme="3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3" fillId="0" borderId="1" applyNumberFormat="0" applyFill="0" applyAlignment="0" applyProtection="0"/>
    <xf numFmtId="0" fontId="10" fillId="2" borderId="0" applyNumberFormat="0" applyProtection="0">
      <alignment horizontal="left" vertical="center" indent="1"/>
    </xf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" fillId="0" borderId="2" applyNumberFormat="0" applyFill="0" applyAlignment="0" applyProtection="0"/>
    <xf numFmtId="167" fontId="12" fillId="0" borderId="0">
      <alignment horizontal="center" vertical="center"/>
    </xf>
    <xf numFmtId="0" fontId="9" fillId="2" borderId="0" applyNumberFormat="0" applyProtection="0">
      <alignment horizontal="right" indent="1"/>
    </xf>
    <xf numFmtId="0" fontId="11" fillId="0" borderId="0" applyNumberFormat="0" applyProtection="0">
      <alignment horizontal="center"/>
    </xf>
    <xf numFmtId="0" fontId="11" fillId="0" borderId="0" applyNumberFormat="0" applyProtection="0">
      <alignment horizontal="center"/>
    </xf>
    <xf numFmtId="0" fontId="7" fillId="0" borderId="0" applyNumberFormat="0" applyFill="0" applyBorder="0" applyProtection="0">
      <alignment horizontal="left" vertical="top"/>
    </xf>
    <xf numFmtId="0" fontId="8" fillId="0" borderId="0">
      <alignment horizontal="left" vertical="center" wrapText="1" indent="1"/>
    </xf>
    <xf numFmtId="1" fontId="8" fillId="0" borderId="0">
      <alignment horizontal="center" vertical="center"/>
    </xf>
    <xf numFmtId="7" fontId="8" fillId="0" borderId="0">
      <alignment horizontal="right" vertical="center"/>
    </xf>
    <xf numFmtId="0" fontId="9" fillId="0" borderId="0" applyNumberFormat="0" applyFill="0" applyBorder="0">
      <alignment horizont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3" applyNumberFormat="0" applyAlignment="0" applyProtection="0"/>
    <xf numFmtId="0" fontId="17" fillId="7" borderId="4" applyNumberFormat="0" applyAlignment="0" applyProtection="0"/>
    <xf numFmtId="0" fontId="18" fillId="7" borderId="3" applyNumberFormat="0" applyAlignment="0" applyProtection="0"/>
    <xf numFmtId="0" fontId="19" fillId="8" borderId="5" applyNumberFormat="0" applyAlignment="0" applyProtection="0"/>
    <xf numFmtId="0" fontId="20" fillId="0" borderId="0" applyNumberFormat="0" applyFill="0" applyBorder="0" applyAlignment="0" applyProtection="0"/>
    <xf numFmtId="0" fontId="8" fillId="9" borderId="6" applyNumberFormat="0" applyFont="0" applyAlignment="0" applyProtection="0"/>
    <xf numFmtId="0" fontId="2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/>
    </xf>
    <xf numFmtId="0" fontId="3" fillId="0" borderId="1" xfId="1" applyAlignment="1">
      <alignment vertical="center"/>
    </xf>
    <xf numFmtId="0" fontId="4" fillId="0" borderId="0" xfId="3"/>
    <xf numFmtId="0" fontId="3" fillId="0" borderId="1" xfId="1"/>
    <xf numFmtId="0" fontId="4" fillId="0" borderId="0" xfId="3" applyAlignment="1"/>
    <xf numFmtId="0" fontId="3" fillId="0" borderId="1" xfId="1" applyAlignment="1"/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10" fillId="2" borderId="0" xfId="2">
      <alignment horizontal="left" vertical="center" indent="1"/>
    </xf>
    <xf numFmtId="0" fontId="2" fillId="0" borderId="0" xfId="0" applyFont="1" applyAlignment="1">
      <alignment vertical="center"/>
    </xf>
    <xf numFmtId="0" fontId="7" fillId="0" borderId="0" xfId="11">
      <alignment horizontal="left" vertical="top"/>
    </xf>
    <xf numFmtId="0" fontId="8" fillId="0" borderId="0" xfId="12">
      <alignment horizontal="left" vertical="center" wrapText="1" indent="1"/>
    </xf>
    <xf numFmtId="0" fontId="0" fillId="0" borderId="0" xfId="12" applyFont="1">
      <alignment horizontal="left" vertical="center" wrapText="1" indent="1"/>
    </xf>
    <xf numFmtId="0" fontId="9" fillId="0" borderId="0" xfId="15">
      <alignment horizontal="center"/>
    </xf>
    <xf numFmtId="166" fontId="7" fillId="0" borderId="0" xfId="11" applyNumberFormat="1">
      <alignment horizontal="left" vertical="top"/>
    </xf>
    <xf numFmtId="0" fontId="0" fillId="0" borderId="0" xfId="0" applyNumberFormat="1">
      <alignment vertical="center"/>
    </xf>
    <xf numFmtId="1" fontId="8" fillId="0" borderId="0" xfId="13" applyNumberFormat="1">
      <alignment horizontal="center" vertical="center"/>
    </xf>
    <xf numFmtId="7" fontId="8" fillId="0" borderId="0" xfId="14" applyNumberFormat="1">
      <alignment horizontal="right" vertical="center"/>
    </xf>
    <xf numFmtId="167" fontId="12" fillId="0" borderId="0" xfId="7" applyNumberFormat="1">
      <alignment horizontal="center" vertical="center"/>
    </xf>
    <xf numFmtId="0" fontId="9" fillId="0" borderId="0" xfId="15" applyAlignment="1">
      <alignment horizontal="center" wrapText="1"/>
    </xf>
  </cellXfs>
  <cellStyles count="55">
    <cellStyle name="20% - Акцент1" xfId="32" builtinId="30" customBuiltin="1"/>
    <cellStyle name="20% - Акцент2" xfId="36" builtinId="34" customBuiltin="1"/>
    <cellStyle name="20% - Акцент3" xfId="40" builtinId="38" customBuiltin="1"/>
    <cellStyle name="20% - Акцент4" xfId="44" builtinId="42" customBuiltin="1"/>
    <cellStyle name="20% - Акцент5" xfId="48" builtinId="46" customBuiltin="1"/>
    <cellStyle name="20% - Акцент6" xfId="52" builtinId="50" customBuiltin="1"/>
    <cellStyle name="40% - Акцент1" xfId="33" builtinId="31" customBuiltin="1"/>
    <cellStyle name="40% - Акцент2" xfId="37" builtinId="35" customBuiltin="1"/>
    <cellStyle name="40% - Акцент3" xfId="41" builtinId="39" customBuiltin="1"/>
    <cellStyle name="40% - Акцент4" xfId="45" builtinId="43" customBuiltin="1"/>
    <cellStyle name="40% - Акцент5" xfId="49" builtinId="47" customBuiltin="1"/>
    <cellStyle name="40% - Акцент6" xfId="53" builtinId="51" customBuiltin="1"/>
    <cellStyle name="60% - Акцент1" xfId="34" builtinId="32" customBuiltin="1"/>
    <cellStyle name="60% - Акцент2" xfId="38" builtinId="36" customBuiltin="1"/>
    <cellStyle name="60% - Акцент3" xfId="42" builtinId="40" customBuiltin="1"/>
    <cellStyle name="60% - Акцент4" xfId="46" builtinId="44" customBuiltin="1"/>
    <cellStyle name="60% - Акцент5" xfId="50" builtinId="48" customBuiltin="1"/>
    <cellStyle name="60% - Акцент6" xfId="54" builtinId="52" customBuiltin="1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Бележка" xfId="29" builtinId="10" customBuiltin="1"/>
    <cellStyle name="Валута" xfId="18" builtinId="4" customBuiltin="1"/>
    <cellStyle name="Валута [0]" xfId="19" builtinId="7" customBuiltin="1"/>
    <cellStyle name="Вход" xfId="24" builtinId="20" customBuiltin="1"/>
    <cellStyle name="Добър" xfId="21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16" builtinId="3" customBuiltin="1"/>
    <cellStyle name="Запетая [0]" xfId="17" builtinId="6" customBuiltin="1"/>
    <cellStyle name="Изход" xfId="25" builtinId="21" customBuiltin="1"/>
    <cellStyle name="Изчисление" xfId="26" builtinId="22" customBuiltin="1"/>
    <cellStyle name="Колона с флаг" xfId="7" xr:uid="{00000000-0005-0000-0000-000000000000}"/>
    <cellStyle name="Контролна клетка" xfId="27" builtinId="23" customBuiltin="1"/>
    <cellStyle name="Лош" xfId="22" builtinId="27" customBuiltin="1"/>
    <cellStyle name="Неутрален" xfId="23" builtinId="28" customBuiltin="1"/>
    <cellStyle name="Нормален" xfId="0" builtinId="0" customBuiltin="1"/>
    <cellStyle name="Общ брой" xfId="11" xr:uid="{00000000-0005-0000-0000-00000E000000}"/>
    <cellStyle name="Обяснителен текст" xfId="30" builtinId="53" customBuiltin="1"/>
    <cellStyle name="Подробни данни за таблицата, подравнени отдясно" xfId="14" xr:uid="{00000000-0005-0000-0000-00000B000000}"/>
    <cellStyle name="Подробни данни за таблицата, подравнени отляво" xfId="12" xr:uid="{00000000-0005-0000-0000-00000A000000}"/>
    <cellStyle name="Подробни данни за таблицата, центрирани" xfId="13" xr:uid="{00000000-0005-0000-0000-000009000000}"/>
    <cellStyle name="Предупредителен текст" xfId="28" builtinId="11" customBuiltin="1"/>
    <cellStyle name="Проследена хипервръзка" xfId="10" builtinId="9" customBuiltin="1"/>
    <cellStyle name="Процент" xfId="20" builtinId="5" customBuiltin="1"/>
    <cellStyle name="Свързана клетка" xfId="8" builtinId="24" customBuiltin="1"/>
    <cellStyle name="Сума" xfId="6" builtinId="25" customBuiltin="1"/>
    <cellStyle name="текст на zHide връзка за навигация" xfId="15" xr:uid="{00000000-0005-0000-0000-00000F000000}"/>
    <cellStyle name="Хипервръзка" xfId="9" builtinId="8" customBuiltin="1"/>
  </cellStyles>
  <dxfs count="27">
    <dxf>
      <font>
        <b/>
        <i val="0"/>
        <color rgb="FFFF0000"/>
      </font>
    </dxf>
    <dxf>
      <font>
        <b/>
        <i val="0"/>
      </font>
    </dxf>
    <dxf>
      <fill>
        <patternFill>
          <bgColor theme="5" tint="0.59996337778862885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&quot;Повторна поръчка&quot;;&quot;&quot;;&quot;&quot;"/>
    </dxf>
    <dxf>
      <numFmt numFmtId="11" formatCode="#,##0.00\ &quot;лв.&quot;;\-#,##0.00\ &quot;лв.&quot;"/>
    </dxf>
    <dxf>
      <numFmt numFmtId="11" formatCode="#,##0.00\ &quot;лв.&quot;;\-#,##0.00\ &quot;лв.&quot;"/>
    </dxf>
    <dxf>
      <numFmt numFmtId="1" formatCode="0"/>
    </dxf>
    <dxf>
      <numFmt numFmtId="1" formatCode="0"/>
    </dxf>
    <dxf>
      <alignment vertical="center" textRotation="0" wrapText="0" indent="0" justifyLastLine="0" shrinkToFit="0" readingOrder="0"/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PivotStyle="PivotStyleMedium2">
    <tableStyle name="Складови наличности" pivot="0" count="4" xr9:uid="{00000000-0011-0000-FFFF-FFFF00000000}">
      <tableStyleElement type="wholeTable" dxfId="26"/>
      <tableStyleElement type="headerRow" dxfId="25"/>
      <tableStyleElement type="lastColumn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microsoft.com/office/2006/relationships/vbaProject" Target="/xl/vbaProject.bin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hyperlink" Target="#'&#1058;&#1098;&#1088;&#1089;&#1077;&#1085;&#1077; &#1085;&#1072; &#1057;&#1050;'!A1" TargetMode="External" Id="rId2" /><Relationship Type="http://schemas.openxmlformats.org/officeDocument/2006/relationships/hyperlink" Target="#'&#1057;&#1087;&#1080;&#1089;&#1098;&#1082; &#1047;&#1072; &#1042;&#1079;&#1077;&#1084;&#1072;&#1085;&#1077; &#1053;&#1072; &#1057;&#1082;...'!A1" TargetMode="Externa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hyperlink" Target="#'&#1057;&#1087;&#1080;&#1089;&#1098;&#1082; &#1089; &#1085;&#1072;&#1083;&#1080;&#1095;&#1085;&#1086;&#1089;&#1090;&#1080;'!A1" TargetMode="External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hyperlink" Target="#'&#1057;&#1087;&#1080;&#1089;&#1098;&#1082; &#1089; &#1085;&#1072;&#1083;&#1080;&#1095;&#1085;&#1086;&#1089;&#1090;&#1080;'!A1" TargetMode="External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3459429</xdr:colOff>
      <xdr:row>1</xdr:row>
      <xdr:rowOff>285749</xdr:rowOff>
    </xdr:to>
    <xdr:sp macro="" textlink="">
      <xdr:nvSpPr>
        <xdr:cNvPr id="11" name="Списък с наличности" descr="Фигура за навигация – за показване на &quot;Списък за вземане на складови наличности&quot;">
          <a:hlinkClick xmlns:r="http://schemas.openxmlformats.org/officeDocument/2006/relationships" r:id="rId1" tooltip="Изберете, за да видите работния лист &quot;Списък за вземане на складови наличности&quot;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566279" y="742949"/>
          <a:ext cx="345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СПИСЪК ЗА</a:t>
          </a:r>
          <a:r>
            <a:rPr lang="bg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ВЗЕМАНЕ НА </a:t>
          </a:r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СКЛАДОВИ НАЛИЧНОСТИ</a:t>
          </a:r>
        </a:p>
      </xdr:txBody>
    </xdr:sp>
    <xdr:clientData fPrintsWithSheet="0"/>
  </xdr:twoCellAnchor>
  <xdr:twoCellAnchor editAs="oneCell">
    <xdr:from>
      <xdr:col>5</xdr:col>
      <xdr:colOff>51054</xdr:colOff>
      <xdr:row>1</xdr:row>
      <xdr:rowOff>57149</xdr:rowOff>
    </xdr:from>
    <xdr:to>
      <xdr:col>5</xdr:col>
      <xdr:colOff>3507054</xdr:colOff>
      <xdr:row>1</xdr:row>
      <xdr:rowOff>285749</xdr:rowOff>
    </xdr:to>
    <xdr:sp macro="" textlink="">
      <xdr:nvSpPr>
        <xdr:cNvPr id="12" name="Списък с наличности" descr="Фигура за навигация – за показване на &quot;Търсене на СК&quot;">
          <a:hlinkClick xmlns:r="http://schemas.openxmlformats.org/officeDocument/2006/relationships" r:id="rId2" tooltip="Изберете, за да добавите или промените информация в &quot;Търсене на СК&quot;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423654" y="742949"/>
          <a:ext cx="345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-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ТЪРСЕНЕ НА СК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3532199</xdr:colOff>
      <xdr:row>1</xdr:row>
      <xdr:rowOff>295275</xdr:rowOff>
    </xdr:to>
    <xdr:sp macro="" textlink="">
      <xdr:nvSpPr>
        <xdr:cNvPr id="3" name="Списък с наличности" descr="Изберете, за да видите списъка с наличности">
          <a:hlinkClick xmlns:r="http://schemas.openxmlformats.org/officeDocument/2006/relationships" r:id="rId1" tooltip="Щракнете, за да видите списъка на складовите наличности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2867024" y="752475"/>
          <a:ext cx="345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СПИСЪК</a:t>
          </a:r>
          <a:r>
            <a:rPr lang="bg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С НАЛИЧНОСТИ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2</xdr:col>
      <xdr:colOff>17474</xdr:colOff>
      <xdr:row>1</xdr:row>
      <xdr:rowOff>304800</xdr:rowOff>
    </xdr:to>
    <xdr:sp macro="[0]!ClearPickList" textlink="">
      <xdr:nvSpPr>
        <xdr:cNvPr id="5" name="Списък с наличности" descr="Изберете, за да изчистите списъка за вземане на складови наличности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190499" y="762000"/>
          <a:ext cx="345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ИЗЧИСТВАНЕ</a:t>
          </a:r>
          <a:r>
            <a:rPr lang="bg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bg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СПИСЪК </a:t>
          </a:r>
          <a:r>
            <a:rPr lang="bg" sz="10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bg" sz="1100" baseline="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ЗА ВЗЕМАНЕ</a:t>
          </a:r>
          <a:endParaRPr lang="en-US" sz="1100">
            <a:solidFill>
              <a:schemeClr val="lt1"/>
            </a:solidFill>
            <a:latin typeface="Franklin Gothic Medium" panose="020B0603020102020204" pitchFamily="34" charset="0"/>
            <a:ea typeface="+mn-ea"/>
            <a:cs typeface="+mn-cs"/>
          </a:endParaRP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2</xdr:col>
      <xdr:colOff>7950</xdr:colOff>
      <xdr:row>1</xdr:row>
      <xdr:rowOff>295275</xdr:rowOff>
    </xdr:to>
    <xdr:sp macro="" textlink="">
      <xdr:nvSpPr>
        <xdr:cNvPr id="2" name="Списък с наличности" descr="Изберете, за да видите списъка с наличности">
          <a:hlinkClick xmlns:r="http://schemas.openxmlformats.org/officeDocument/2006/relationships" r:id="rId1" tooltip="Изберете, за да видите списъка с наличности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90500" y="752475"/>
          <a:ext cx="345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СПИСЪК</a:t>
          </a:r>
          <a:r>
            <a:rPr lang="bg" sz="10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</a:t>
          </a:r>
          <a:r>
            <a:rPr lang="bg" sz="1100">
              <a:solidFill>
                <a:schemeClr val="lt1"/>
              </a:solidFill>
              <a:latin typeface="Franklin Gothic Medium" panose="020B0603020102020204" pitchFamily="34" charset="0"/>
              <a:ea typeface="+mn-ea"/>
              <a:cs typeface="+mn-cs"/>
            </a:rPr>
            <a:t> С НАЛИЧНОСТИ</a:t>
          </a:r>
        </a:p>
      </xdr:txBody>
    </xdr:sp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Наличности" displayName="СписъкНаличности" ref="B4:K15" totalsRowDxfId="22">
  <autoFilter ref="B4:K15" xr:uid="{00000000-0009-0000-0100-000001000000}"/>
  <sortState xmlns:xlrd2="http://schemas.microsoft.com/office/spreadsheetml/2017/richdata2" ref="B3:F12">
    <sortCondition ref="C2:C12"/>
  </sortState>
  <tableColumns count="10">
    <tableColumn id="1" xr3:uid="{00000000-0010-0000-0000-000001000000}" name="Инвентарен номер" totalsRowLabel="Общо" dataCellStyle="Подробни данни за таблицата, подравнени отляво"/>
    <tableColumn id="2" xr3:uid="{00000000-0010-0000-0000-000002000000}" name="ОПИСАНИЕ" dataCellStyle="Подробни данни за таблицата, подравнени отляво"/>
    <tableColumn id="3" xr3:uid="{00000000-0010-0000-0000-000003000000}" name="СК №" dataCellStyle="Подробни данни за таблицата, подравнени отляво"/>
    <tableColumn id="4" xr3:uid="{00000000-0010-0000-0000-000004000000}" name="МЕСТОПОЛОЖЕНИЕ" dataCellStyle="Подробни данни за таблицата, подравнени отляво">
      <calculatedColumnFormula>IFERROR(VLOOKUP(СписъкНаличности[[#This Row],[СК №]],Търсене_на_СК[],3,FALSE),"")</calculatedColumnFormula>
    </tableColumn>
    <tableColumn id="5" xr3:uid="{00000000-0010-0000-0000-000005000000}" name="ЕДИНИЦА" dataCellStyle="Подробни данни за таблицата, подравнени отляво"/>
    <tableColumn id="6" xr3:uid="{00000000-0010-0000-0000-000006000000}" name="КОЛИЧЕСТВО" dataDxfId="21" dataCellStyle="Подробни данни за таблицата, центрирани"/>
    <tableColumn id="8" xr3:uid="{00000000-0010-0000-0000-000008000000}" name="КОЛИЧЕСТВО ПОВТОРНА ПОРЪЧКА" dataDxfId="20" dataCellStyle="Подробни данни за таблицата, центрирани"/>
    <tableColumn id="7" xr3:uid="{00000000-0010-0000-0000-000007000000}" name="ЦЕНА" dataDxfId="19" dataCellStyle="Подробни данни за таблицата, подравнени отдясно"/>
    <tableColumn id="10" xr3:uid="{00000000-0010-0000-0000-00000A000000}" name="СТОЙНОСТ НА СКЛАДОВИТЕ НАЛИЧНОСТИ" dataDxfId="18" dataCellStyle="Подробни данни за таблицата, подравнени отдясно">
      <calculatedColumnFormula>СписъкНаличности[[#This Row],[КОЛИЧЕСТВО]]*СписъкНаличности[[#This Row],[ЦЕНА]]</calculatedColumnFormula>
    </tableColumn>
    <tableColumn id="9" xr3:uid="{00000000-0010-0000-0000-000009000000}" name="ПОВТОРНА ПОРЪЧКА" dataDxfId="17" dataCellStyle="Колона с флаг">
      <calculatedColumnFormula>IFERROR(IF(СписъкНаличности[[#This Row],[КОЛИЧЕСТВО]]&lt;=СписъкНаличности[[#This Row],[КОЛИЧЕСТВО ПОВТОРНА ПОРЪЧКА]],1,0),0)</calculatedColumnFormula>
    </tableColumn>
  </tableColumns>
  <tableStyleInfo name="Складови наличности" showFirstColumn="0" showLastColumn="0" showRowStripes="1" showColumnStripes="0"/>
  <extLst>
    <ext xmlns:x14="http://schemas.microsoft.com/office/spreadsheetml/2009/9/main" uri="{504A1905-F514-4f6f-8877-14C23A59335A}">
      <x14:table altTextSummary="Списък с наличните артикули и подробни данни, като например инвентарен номер, описание, номер на СК, местоположение, мерна единица, количество, количество за повторна поръчка, цена, стойност на складовите наличности и състояние на повторната поръчка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СписъкЗаВземанеНаСкладовиНаличности" displayName="СписъкЗаВземанеНаСкладовиНаличности" ref="B4:I9">
  <autoFilter ref="B4:I9" xr:uid="{00000000-0009-0000-0100-000004000000}"/>
  <sortState xmlns:xlrd2="http://schemas.microsoft.com/office/spreadsheetml/2017/richdata2" ref="B3:I7">
    <sortCondition ref="I2:I7"/>
  </sortState>
  <tableColumns count="8">
    <tableColumn id="9" xr3:uid="{00000000-0010-0000-0100-000009000000}" name="ПОРЪЧКА №" totalsRowLabel="Общо" totalsRowDxfId="16" dataCellStyle="Подробни данни за таблицата, подравнени отляво"/>
    <tableColumn id="1" xr3:uid="{00000000-0010-0000-0100-000001000000}" name="Инвентарен номер" totalsRowDxfId="15" dataCellStyle="Подробни данни за таблицата, подравнени отляво"/>
    <tableColumn id="6" xr3:uid="{00000000-0010-0000-0100-000006000000}" name="КОЛИЧЕСТВО ЗА ВЗЕМАНЕ" dataDxfId="14" totalsRowDxfId="13" dataCellStyle="Подробни данни за таблицата, центрирани"/>
    <tableColumn id="7" xr3:uid="{00000000-0010-0000-0100-000007000000}" name="НАЛИЧНО КОЛИЧЕСТВО" dataDxfId="12" totalsRowDxfId="11" dataCellStyle="Подробни данни за таблицата, центрирани">
      <calculatedColumnFormula>IFERROR(VLOOKUP(СписъкЗаВземанеНаСкладовиНаличности[[#This Row],[Инвентарен номер]],СписъкНаличности[],6,FALSE),"")</calculatedColumnFormula>
    </tableColumn>
    <tableColumn id="2" xr3:uid="{00000000-0010-0000-0100-000002000000}" name="ОПИСАНИЕ НА АРТИКУЛ" totalsRowDxfId="10" dataCellStyle="Подробни данни за таблицата, подравнени отляво">
      <calculatedColumnFormula>IFERROR(VLOOKUP(СписъкЗаВземанеНаСкладовиНаличности[[#This Row],[Инвентарен номер]],СписъкНаличности[],2,FALSE),"")</calculatedColumnFormula>
    </tableColumn>
    <tableColumn id="8" xr3:uid="{00000000-0010-0000-0100-000008000000}" name="ЕДИНИЦА" totalsRowDxfId="9" dataCellStyle="Подробни данни за таблицата, подравнени отляво">
      <calculatedColumnFormula>IFERROR(VLOOKUP(СписъкЗаВземанеНаСкладовиНаличности[[#This Row],[Инвентарен номер]],СписъкНаличности[],5,FALSE),"")</calculatedColumnFormula>
    </tableColumn>
    <tableColumn id="3" xr3:uid="{00000000-0010-0000-0100-000003000000}" name="СК №" totalsRowDxfId="8" dataCellStyle="Подробни данни за таблицата, подравнени отляво">
      <calculatedColumnFormula>IFERROR(VLOOKUP(СписъкЗаВземанеНаСкладовиНаличности[[#This Row],[Инвентарен номер]],СписъкНаличности[],3,FALSE),"")</calculatedColumnFormula>
    </tableColumn>
    <tableColumn id="4" xr3:uid="{00000000-0010-0000-0100-000004000000}" name="МЕСТОПОЛОЖЕНИЕ" totalsRowFunction="count" totalsRowDxfId="7" dataCellStyle="Подробни данни за таблицата, подравнени отляво">
      <calculatedColumnFormula>IFERROR(VLOOKUP(СписъкЗаВземанеНаСкладовиНаличности[[#This Row],[Инвентарен номер]],СписъкНаличности[],4,FALSE),"")</calculatedColumnFormula>
    </tableColumn>
  </tableColumns>
  <tableStyleInfo name="Складови наличности" showFirstColumn="0" showLastColumn="0" showRowStripes="1" showColumnStripes="0"/>
  <extLst>
    <ext xmlns:x14="http://schemas.microsoft.com/office/spreadsheetml/2009/9/main" uri="{504A1905-F514-4f6f-8877-14C23A59335A}">
      <x14:table altTextSummary="Налични артикули за изпълнение на поръчки, заедно с подробни данни за всеки артикул, като например номер на поръчка, инвентарен номер, количество за доставка, налично количество, описание на артикула, мерна единица, номер и местоположение на СК. За да изчистите списъка, изберете опцията в клетка B2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ърсене_на_СК" displayName="Търсене_на_СК" ref="B4:G11">
  <autoFilter ref="B4:G11" xr:uid="{00000000-0009-0000-0100-000003000000}"/>
  <tableColumns count="6">
    <tableColumn id="1" xr3:uid="{00000000-0010-0000-0200-000001000000}" name="СК №" totalsRowLabel="Общо" dataCellStyle="Подробни данни за таблицата, подравнени отляво"/>
    <tableColumn id="2" xr3:uid="{00000000-0010-0000-0200-000002000000}" name="ОПИСАНИЕ" dataCellStyle="Подробни данни за таблицата, подравнени отляво"/>
    <tableColumn id="6" xr3:uid="{00000000-0010-0000-0200-000006000000}" name="МЕСТОПОЛОЖЕНИЕ" dataCellStyle="Подробни данни за таблицата, подравнени отляво"/>
    <tableColumn id="3" xr3:uid="{00000000-0010-0000-0200-000003000000}" name="ШИРИНА" dataDxfId="6" dataCellStyle="Подробни данни за таблицата, центрирани"/>
    <tableColumn id="4" xr3:uid="{00000000-0010-0000-0200-000004000000}" name="ВИСОЧИНА" dataDxfId="5" dataCellStyle="Подробни данни за таблицата, центрирани"/>
    <tableColumn id="5" xr3:uid="{00000000-0010-0000-0200-000005000000}" name="ДЪЛЖИНА" totalsRowFunction="sum" dataDxfId="4" totalsRowDxfId="3" dataCellStyle="Подробни данни за таблицата, центрирани"/>
  </tableColumns>
  <tableStyleInfo name="Складови наличности" showFirstColumn="0" showLastColumn="0" showRowStripes="1" showColumnStripes="0"/>
  <extLst>
    <ext xmlns:x14="http://schemas.microsoft.com/office/spreadsheetml/2009/9/main" uri="{504A1905-F514-4f6f-8877-14C23A59335A}">
      <x14:table altTextSummary="Подробни данни за складовите клетки (СК) с наличности, като например номер, описание, местоположение, ширина, височина и дължина на СК"/>
    </ext>
  </extLst>
</table>
</file>

<file path=xl/theme/theme1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B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38.33203125" customWidth="1"/>
    <col min="3" max="3" width="27.44140625" customWidth="1"/>
    <col min="4" max="4" width="20.5546875" bestFit="1" customWidth="1"/>
    <col min="5" max="6" width="41.109375" customWidth="1"/>
    <col min="7" max="7" width="14" bestFit="1" customWidth="1"/>
    <col min="8" max="8" width="30.6640625" bestFit="1" customWidth="1"/>
    <col min="9" max="9" width="11.88671875" customWidth="1"/>
    <col min="10" max="10" width="36.21875" bestFit="1" customWidth="1"/>
    <col min="11" max="11" width="20.109375" bestFit="1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19" t="s">
        <v>64</v>
      </c>
      <c r="F2" s="13" t="s">
        <v>36</v>
      </c>
    </row>
    <row r="3" spans="2:11" ht="30" customHeight="1" x14ac:dyDescent="0.3">
      <c r="B3" s="14">
        <f>SUM(СписъкНаличности[СТОЙНОСТ НА СКЛАДОВИТЕ НАЛИЧНОСТИ])</f>
        <v>4649</v>
      </c>
      <c r="C3" s="10">
        <f>COUNTA(СписъкНаличности[ОПИСАНИЕ])</f>
        <v>11</v>
      </c>
      <c r="D3" s="10">
        <f>SUMPRODUCT((1/COUNTIF(СписъкНаличности[СК №],СписъкНаличности[СК №]&amp;"")))</f>
        <v>6</v>
      </c>
    </row>
    <row r="4" spans="2:11" ht="17.100000000000001" customHeight="1" x14ac:dyDescent="0.3">
      <c r="B4" s="8" t="s">
        <v>2</v>
      </c>
      <c r="C4" s="8" t="s">
        <v>15</v>
      </c>
      <c r="D4" s="8" t="s">
        <v>28</v>
      </c>
      <c r="E4" s="8" t="s">
        <v>35</v>
      </c>
      <c r="F4" s="8" t="s">
        <v>37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</row>
    <row r="5" spans="2:11" ht="30" customHeight="1" x14ac:dyDescent="0.3">
      <c r="B5" s="11" t="s">
        <v>3</v>
      </c>
      <c r="C5" s="11" t="s">
        <v>16</v>
      </c>
      <c r="D5" s="11" t="s">
        <v>29</v>
      </c>
      <c r="E5" s="11" t="str">
        <f>IFERROR(VLOOKUP(СписъкНаличности[[#This Row],[СК №]],Търсене_на_СК[],3,FALSE),"")</f>
        <v>Ред 2, слот 1</v>
      </c>
      <c r="F5" s="11" t="s">
        <v>38</v>
      </c>
      <c r="G5" s="16">
        <v>20</v>
      </c>
      <c r="H5" s="16">
        <v>10</v>
      </c>
      <c r="I5" s="17">
        <v>30</v>
      </c>
      <c r="J5" s="17">
        <f>СписъкНаличности[[#This Row],[КОЛИЧЕСТВО]]*СписъкНаличности[[#This Row],[ЦЕНА]]</f>
        <v>600</v>
      </c>
      <c r="K5" s="18">
        <f>IFERROR(IF(СписъкНаличности[[#This Row],[КОЛИЧЕСТВО]]&lt;=СписъкНаличности[[#This Row],[КОЛИЧЕСТВО ПОВТОРНА ПОРЪЧКА]],1,0),0)</f>
        <v>0</v>
      </c>
    </row>
    <row r="6" spans="2:11" ht="30" customHeight="1" x14ac:dyDescent="0.3">
      <c r="B6" s="11" t="s">
        <v>4</v>
      </c>
      <c r="C6" s="11" t="s">
        <v>17</v>
      </c>
      <c r="D6" s="11" t="s">
        <v>29</v>
      </c>
      <c r="E6" s="11" t="str">
        <f>IFERROR(VLOOKUP(СписъкНаличности[[#This Row],[СК №]],Търсене_на_СК[],3,FALSE),"")</f>
        <v>Ред 2, слот 1</v>
      </c>
      <c r="F6" s="11" t="s">
        <v>38</v>
      </c>
      <c r="G6" s="16">
        <v>30</v>
      </c>
      <c r="H6" s="16">
        <v>15</v>
      </c>
      <c r="I6" s="17">
        <v>40</v>
      </c>
      <c r="J6" s="17">
        <f>СписъкНаличности[[#This Row],[КОЛИЧЕСТВО]]*СписъкНаличности[[#This Row],[ЦЕНА]]</f>
        <v>1200</v>
      </c>
      <c r="K6" s="18">
        <f>IFERROR(IF(СписъкНаличности[[#This Row],[КОЛИЧЕСТВО]]&lt;=СписъкНаличности[[#This Row],[КОЛИЧЕСТВО ПОВТОРНА ПОРЪЧКА]],1,0),0)</f>
        <v>0</v>
      </c>
    </row>
    <row r="7" spans="2:11" ht="30" customHeight="1" x14ac:dyDescent="0.3">
      <c r="B7" s="11" t="s">
        <v>5</v>
      </c>
      <c r="C7" s="11" t="s">
        <v>18</v>
      </c>
      <c r="D7" s="11" t="s">
        <v>30</v>
      </c>
      <c r="E7" s="11" t="str">
        <f>IFERROR(VLOOKUP(СписъкНаличности[[#This Row],[СК №]],Търсене_на_СК[],3,FALSE),"")</f>
        <v>Ред 1, слот 1</v>
      </c>
      <c r="F7" s="11" t="s">
        <v>38</v>
      </c>
      <c r="G7" s="16">
        <v>10</v>
      </c>
      <c r="H7" s="16">
        <v>5</v>
      </c>
      <c r="I7" s="17">
        <v>5</v>
      </c>
      <c r="J7" s="17">
        <f>СписъкНаличности[[#This Row],[КОЛИЧЕСТВО]]*СписъкНаличности[[#This Row],[ЦЕНА]]</f>
        <v>50</v>
      </c>
      <c r="K7" s="18">
        <f>IFERROR(IF(СписъкНаличности[[#This Row],[КОЛИЧЕСТВО]]&lt;=СписъкНаличности[[#This Row],[КОЛИЧЕСТВО ПОВТОРНА ПОРЪЧКА]],1,0),0)</f>
        <v>0</v>
      </c>
    </row>
    <row r="8" spans="2:11" ht="30" customHeight="1" x14ac:dyDescent="0.3">
      <c r="B8" s="11" t="s">
        <v>6</v>
      </c>
      <c r="C8" s="11" t="s">
        <v>19</v>
      </c>
      <c r="D8" s="11" t="s">
        <v>31</v>
      </c>
      <c r="E8" s="11" t="str">
        <f>IFERROR(VLOOKUP(СписъкНаличности[[#This Row],[СК №]],Търсене_на_СК[],3,FALSE),"")</f>
        <v>Ред 3, слот 2</v>
      </c>
      <c r="F8" s="11" t="s">
        <v>39</v>
      </c>
      <c r="G8" s="16">
        <v>40</v>
      </c>
      <c r="H8" s="16">
        <v>10</v>
      </c>
      <c r="I8" s="17">
        <v>15</v>
      </c>
      <c r="J8" s="17">
        <f>СписъкНаличности[[#This Row],[КОЛИЧЕСТВО]]*СписъкНаличности[[#This Row],[ЦЕНА]]</f>
        <v>600</v>
      </c>
      <c r="K8" s="18">
        <f>IFERROR(IF(СписъкНаличности[[#This Row],[КОЛИЧЕСТВО]]&lt;=СписъкНаличности[[#This Row],[КОЛИЧЕСТВО ПОВТОРНА ПОРЪЧКА]],1,0),0)</f>
        <v>0</v>
      </c>
    </row>
    <row r="9" spans="2:11" ht="30" customHeight="1" x14ac:dyDescent="0.3">
      <c r="B9" s="11" t="s">
        <v>7</v>
      </c>
      <c r="C9" s="11" t="s">
        <v>20</v>
      </c>
      <c r="D9" s="11" t="s">
        <v>32</v>
      </c>
      <c r="E9" s="11" t="str">
        <f>IFERROR(VLOOKUP(СписъкНаличности[[#This Row],[СК №]],Търсене_на_СК[],3,FALSE),"")</f>
        <v>Ред 3, слот 1</v>
      </c>
      <c r="F9" s="11" t="s">
        <v>38</v>
      </c>
      <c r="G9" s="16">
        <v>12</v>
      </c>
      <c r="H9" s="16">
        <v>10</v>
      </c>
      <c r="I9" s="17">
        <v>26</v>
      </c>
      <c r="J9" s="17">
        <f>СписъкНаличности[[#This Row],[КОЛИЧЕСТВО]]*СписъкНаличности[[#This Row],[ЦЕНА]]</f>
        <v>312</v>
      </c>
      <c r="K9" s="18">
        <f>IFERROR(IF(СписъкНаличности[[#This Row],[КОЛИЧЕСТВО]]&lt;=СписъкНаличности[[#This Row],[КОЛИЧЕСТВО ПОВТОРНА ПОРЪЧКА]],1,0),0)</f>
        <v>0</v>
      </c>
    </row>
    <row r="10" spans="2:11" ht="30" customHeight="1" x14ac:dyDescent="0.3">
      <c r="B10" s="11" t="s">
        <v>8</v>
      </c>
      <c r="C10" s="11" t="s">
        <v>21</v>
      </c>
      <c r="D10" s="11" t="s">
        <v>29</v>
      </c>
      <c r="E10" s="11" t="str">
        <f>IFERROR(VLOOKUP(СписъкНаличности[[#This Row],[СК №]],Търсене_на_СК[],3,FALSE),"")</f>
        <v>Ред 2, слот 1</v>
      </c>
      <c r="F10" s="11" t="s">
        <v>38</v>
      </c>
      <c r="G10" s="16">
        <v>7</v>
      </c>
      <c r="H10" s="16">
        <v>10</v>
      </c>
      <c r="I10" s="17">
        <v>50</v>
      </c>
      <c r="J10" s="17">
        <f>СписъкНаличности[[#This Row],[КОЛИЧЕСТВО]]*СписъкНаличности[[#This Row],[ЦЕНА]]</f>
        <v>350</v>
      </c>
      <c r="K10" s="18">
        <f>IFERROR(IF(СписъкНаличности[[#This Row],[КОЛИЧЕСТВО]]&lt;=СписъкНаличности[[#This Row],[КОЛИЧЕСТВО ПОВТОРНА ПОРЪЧКА]],1,0),0)</f>
        <v>1</v>
      </c>
    </row>
    <row r="11" spans="2:11" ht="30" customHeight="1" x14ac:dyDescent="0.3">
      <c r="B11" s="11" t="s">
        <v>9</v>
      </c>
      <c r="C11" s="11" t="s">
        <v>22</v>
      </c>
      <c r="D11" s="11" t="s">
        <v>33</v>
      </c>
      <c r="E11" s="11" t="str">
        <f>IFERROR(VLOOKUP(СписъкНаличности[[#This Row],[СК №]],Търсене_на_СК[],3,FALSE),"")</f>
        <v>Ред 1, слот 2</v>
      </c>
      <c r="F11" s="11" t="s">
        <v>38</v>
      </c>
      <c r="G11" s="16">
        <v>10</v>
      </c>
      <c r="H11" s="16">
        <v>5</v>
      </c>
      <c r="I11" s="17">
        <v>10</v>
      </c>
      <c r="J11" s="17">
        <f>СписъкНаличности[[#This Row],[КОЛИЧЕСТВО]]*СписъкНаличности[[#This Row],[ЦЕНА]]</f>
        <v>100</v>
      </c>
      <c r="K11" s="18">
        <f>IFERROR(IF(СписъкНаличности[[#This Row],[КОЛИЧЕСТВО]]&lt;=СписъкНаличности[[#This Row],[КОЛИЧЕСТВО ПОВТОРНА ПОРЪЧКА]],1,0),0)</f>
        <v>0</v>
      </c>
    </row>
    <row r="12" spans="2:11" ht="30" customHeight="1" x14ac:dyDescent="0.3">
      <c r="B12" s="11" t="s">
        <v>10</v>
      </c>
      <c r="C12" s="11" t="s">
        <v>23</v>
      </c>
      <c r="D12" s="11" t="s">
        <v>30</v>
      </c>
      <c r="E12" s="11" t="str">
        <f>IFERROR(VLOOKUP(СписъкНаличности[[#This Row],[СК №]],Търсене_на_СК[],3,FALSE),"")</f>
        <v>Ред 1, слот 1</v>
      </c>
      <c r="F12" s="11" t="s">
        <v>38</v>
      </c>
      <c r="G12" s="16">
        <v>19</v>
      </c>
      <c r="H12" s="16">
        <v>10</v>
      </c>
      <c r="I12" s="17">
        <v>3</v>
      </c>
      <c r="J12" s="17">
        <f>СписъкНаличности[[#This Row],[КОЛИЧЕСТВО]]*СписъкНаличности[[#This Row],[ЦЕНА]]</f>
        <v>57</v>
      </c>
      <c r="K12" s="18">
        <f>IFERROR(IF(СписъкНаличности[[#This Row],[КОЛИЧЕСТВО]]&lt;=СписъкНаличности[[#This Row],[КОЛИЧЕСТВО ПОВТОРНА ПОРЪЧКА]],1,0),0)</f>
        <v>0</v>
      </c>
    </row>
    <row r="13" spans="2:11" ht="30" customHeight="1" x14ac:dyDescent="0.3">
      <c r="B13" s="11" t="s">
        <v>11</v>
      </c>
      <c r="C13" s="11" t="s">
        <v>24</v>
      </c>
      <c r="D13" s="11" t="s">
        <v>34</v>
      </c>
      <c r="E13" s="11" t="str">
        <f>IFERROR(VLOOKUP(СписъкНаличности[[#This Row],[СК №]],Търсене_на_СК[],3,FALSE),"")</f>
        <v>Ред 2, слот 2</v>
      </c>
      <c r="F13" s="11" t="s">
        <v>40</v>
      </c>
      <c r="G13" s="16">
        <v>20</v>
      </c>
      <c r="H13" s="16">
        <v>30</v>
      </c>
      <c r="I13" s="17">
        <v>14</v>
      </c>
      <c r="J13" s="17">
        <f>СписъкНаличности[[#This Row],[КОЛИЧЕСТВО]]*СписъкНаличности[[#This Row],[ЦЕНА]]</f>
        <v>280</v>
      </c>
      <c r="K13" s="18">
        <f>IFERROR(IF(СписъкНаличности[[#This Row],[КОЛИЧЕСТВО]]&lt;=СписъкНаличности[[#This Row],[КОЛИЧЕСТВО ПОВТОРНА ПОРЪЧКА]],1,0),0)</f>
        <v>1</v>
      </c>
    </row>
    <row r="14" spans="2:11" ht="30" customHeight="1" x14ac:dyDescent="0.3">
      <c r="B14" s="11" t="s">
        <v>12</v>
      </c>
      <c r="C14" s="11" t="s">
        <v>25</v>
      </c>
      <c r="D14" s="11" t="s">
        <v>33</v>
      </c>
      <c r="E14" s="11" t="str">
        <f>IFERROR(VLOOKUP(СписъкНаличности[[#This Row],[СК №]],Търсене_на_СК[],3,FALSE),"")</f>
        <v>Ред 1, слот 2</v>
      </c>
      <c r="F14" s="11" t="s">
        <v>38</v>
      </c>
      <c r="G14" s="16">
        <v>15</v>
      </c>
      <c r="H14" s="16">
        <v>8</v>
      </c>
      <c r="I14" s="17">
        <v>60</v>
      </c>
      <c r="J14" s="17">
        <f>СписъкНаличности[[#This Row],[КОЛИЧЕСТВО]]*СписъкНаличности[[#This Row],[ЦЕНА]]</f>
        <v>900</v>
      </c>
      <c r="K14" s="18">
        <f>IFERROR(IF(СписъкНаличности[[#This Row],[КОЛИЧЕСТВО]]&lt;=СписъкНаличности[[#This Row],[КОЛИЧЕСТВО ПОВТОРНА ПОРЪЧКА]],1,0),0)</f>
        <v>0</v>
      </c>
    </row>
    <row r="15" spans="2:11" ht="30" customHeight="1" x14ac:dyDescent="0.3">
      <c r="B15" s="11" t="s">
        <v>13</v>
      </c>
      <c r="C15" s="11" t="s">
        <v>26</v>
      </c>
      <c r="D15" s="11" t="s">
        <v>33</v>
      </c>
      <c r="E15" s="11" t="str">
        <f>IFERROR(VLOOKUP(СписъкНаличности[[#This Row],[СК №]],Търсене_на_СК[],3,FALSE),"")</f>
        <v>Ред 1, слот 2</v>
      </c>
      <c r="F15" s="11" t="s">
        <v>38</v>
      </c>
      <c r="G15" s="16">
        <v>25</v>
      </c>
      <c r="H15" s="16">
        <v>15</v>
      </c>
      <c r="I15" s="17">
        <v>8</v>
      </c>
      <c r="J15" s="17">
        <f>СписъкНаличности[[#This Row],[КОЛИЧЕСТВО]]*СписъкНаличности[[#This Row],[ЦЕНА]]</f>
        <v>200</v>
      </c>
      <c r="K15" s="18">
        <f>IFERROR(IF(СписъкНаличности[[#This Row],[КОЛИЧЕСТВО]]&lt;=СписъкНаличности[[#This Row],[КОЛИЧЕСТВО ПОВТОРНА ПОРЪЧКА]],1,0),0)</f>
        <v>0</v>
      </c>
    </row>
  </sheetData>
  <conditionalFormatting sqref="B5:K15">
    <cfRule type="expression" dxfId="2" priority="1">
      <formula>$K5=1</formula>
    </cfRule>
    <cfRule type="expression" dxfId="1" priority="6">
      <formula>"If(blnBinNo=""True"")"</formula>
    </cfRule>
  </conditionalFormatting>
  <conditionalFormatting sqref="J5:J15">
    <cfRule type="dataBar" priority="16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20">
    <dataValidation allowBlank="1" showInputMessage="1" showErrorMessage="1" prompt="Този работен лист показва елементите, готови за пренареждане – автоматично маркирани с флаг в колона K. В клетките E2 и F2 има две връзки за навигация – за работните листове &quot;Списък за вземане на складови наличности&quot; и &quot;Търсене на СК&quot;" sqref="A1" xr:uid="{00000000-0002-0000-0000-000000000000}"/>
    <dataValidation allowBlank="1" showInputMessage="1" showErrorMessage="1" prompt="Автоматично изчислявана обща стойност на складовите наличности" sqref="B3" xr:uid="{00000000-0002-0000-0000-000001000000}"/>
    <dataValidation allowBlank="1" showInputMessage="1" showErrorMessage="1" prompt="Автоматично изчисляван брой складови клетки" sqref="D3" xr:uid="{00000000-0002-0000-0000-000002000000}"/>
    <dataValidation allowBlank="1" showInputMessage="1" showErrorMessage="1" prompt="Автоматично изчисляван брой налични артикули въз основа на тяхното описание" sqref="C3" xr:uid="{00000000-0002-0000-0000-000003000000}"/>
    <dataValidation allowBlank="1" showInputMessage="1" showErrorMessage="1" prompt="Въведете в тази колона инвентарен номер" sqref="B4" xr:uid="{00000000-0002-0000-0000-000004000000}"/>
    <dataValidation allowBlank="1" showInputMessage="1" showErrorMessage="1" prompt="Въведете в тази колона описание на артикула" sqref="C4" xr:uid="{00000000-0002-0000-0000-000005000000}"/>
    <dataValidation allowBlank="1" showInputMessage="1" showErrorMessage="1" prompt="Изберете номера на контейнера от падащия списък. Натиснете ALT+СТРЕЛКА НАДОЛУ, за да отворите падащия списък, след което натиснете ENTER, за да изберете един от елементите" sqref="D4" xr:uid="{00000000-0002-0000-0000-000006000000}"/>
    <dataValidation allowBlank="1" showInputMessage="1" showErrorMessage="1" prompt="Местоположението се актуализира автоматично в тази колона, използвайки &quot;СК №&quot; и информацията в работния лист &quot;Търсене на СК&quot; " sqref="E4" xr:uid="{00000000-0002-0000-0000-000007000000}"/>
    <dataValidation allowBlank="1" showInputMessage="1" showErrorMessage="1" prompt="Въведете в тази колона мерната единица" sqref="F4" xr:uid="{00000000-0002-0000-0000-000008000000}"/>
    <dataValidation allowBlank="1" showInputMessage="1" showErrorMessage="1" prompt="Въведете в тази колона количеството от всеки артикул" sqref="G4" xr:uid="{00000000-0002-0000-0000-000009000000}"/>
    <dataValidation allowBlank="1" showInputMessage="1" showErrorMessage="1" prompt="Въведете в тази колона количеството за повторна поръчка" sqref="H4" xr:uid="{00000000-0002-0000-0000-00000A000000}"/>
    <dataValidation allowBlank="1" showInputMessage="1" showErrorMessage="1" prompt="Въведете в тази колона цената на всеки артикул" sqref="I4" xr:uid="{00000000-0002-0000-0000-00000B000000}"/>
    <dataValidation allowBlank="1" showInputMessage="1" showErrorMessage="1" prompt="Стойността на складовите наличности се изчислява автоматично в тази колона, използвайки стойностите &quot;КОЛИЧЕСТВО&quot; и &quot;ЦЕНА&quot; от таблицата" sqref="J4" xr:uid="{00000000-0002-0000-0000-00000C000000}"/>
    <dataValidation allowBlank="1" showInputMessage="1" showErrorMessage="1" prompt="Икона на флаг в тази колона показва артикулите в списъка с наличности, които са готови за повторна поръчка" sqref="K4" xr:uid="{00000000-0002-0000-0000-00000D000000}"/>
    <dataValidation type="list" errorStyle="warning" allowBlank="1" showInputMessage="1" showErrorMessage="1" error="Номерът на СК не е в списъка. &quot;Да&quot; - за запазване на записа, &quot;Отказ&quot; - за добавяне към таблицата в раб. лист &quot;Справка за СК&quot;, което ще добави # на СК към пад. списък или &quot;Не&quot;, след това ALT+СТРЕЛКА НАДОЛУ, за избор от списъка" sqref="D5:D15" xr:uid="{00000000-0002-0000-0000-00000E000000}">
      <formula1>BinNumber</formula1>
    </dataValidation>
    <dataValidation allowBlank="1" showInputMessage="1" showErrorMessage="1" prompt="Връзка за навигация към работен лист &quot;Списък за вземане на складови наличности&quot;" sqref="E2" xr:uid="{00000000-0002-0000-0000-00000F000000}"/>
    <dataValidation allowBlank="1" showInputMessage="1" showErrorMessage="1" prompt="Връзка за навигация за променяне или добавяне на артикули в работния лист &quot;Търсене на СК&quot;" sqref="F2" xr:uid="{00000000-0002-0000-0000-000010000000}"/>
    <dataValidation allowBlank="1" showInputMessage="1" showErrorMessage="1" prompt="Общата стойност на наличностите се актуализира автоматично по-долу" sqref="B2" xr:uid="{00000000-0002-0000-0000-000011000000}"/>
    <dataValidation allowBlank="1" showInputMessage="1" showErrorMessage="1" prompt="Общият брой елементи за наличности се актуализира автоматично по-долу" sqref="C2" xr:uid="{00000000-0002-0000-0000-000012000000}"/>
    <dataValidation allowBlank="1" showInputMessage="1" showErrorMessage="1" prompt="Общият брой на клетките се актуализира автоматично по-долу" sqref="D2" xr:uid="{00000000-0002-0000-0000-000013000000}"/>
  </dataValidations>
  <hyperlinks>
    <hyperlink ref="E2" location="'Inventory Pick List'!A1" tooltip="Изберете, за да видите работния лист &quot;Списък за вземане на складови наличности&quot;" display="INVENTORY PICK LIST" xr:uid="{00000000-0004-0000-0000-000000000000}"/>
    <hyperlink ref="F2" location="'Търсене на СК'!A1" tooltip="Изберете, за да добавите или промените информация в &quot;Търсене на СК&quot;" display="BIN LOOKUP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7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40.44140625" customWidth="1"/>
    <col min="3" max="3" width="41.77734375" customWidth="1"/>
    <col min="4" max="4" width="24.44140625" bestFit="1" customWidth="1"/>
    <col min="5" max="5" width="22" bestFit="1" customWidth="1"/>
    <col min="6" max="6" width="25.44140625" customWidth="1"/>
    <col min="7" max="7" width="14.44140625" customWidth="1"/>
    <col min="8" max="8" width="13.44140625" customWidth="1"/>
    <col min="9" max="9" width="22.6640625" customWidth="1"/>
  </cols>
  <sheetData>
    <row r="1" spans="2:9" ht="54" customHeight="1" thickBot="1" x14ac:dyDescent="0.5">
      <c r="B1" s="5" t="s">
        <v>65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13"/>
      <c r="C2" s="13" t="s">
        <v>0</v>
      </c>
    </row>
    <row r="3" spans="2:9" ht="30" customHeight="1" x14ac:dyDescent="0.3">
      <c r="B3" s="15"/>
      <c r="C3" s="15"/>
    </row>
    <row r="4" spans="2:9" ht="17.100000000000001" customHeight="1" x14ac:dyDescent="0.3">
      <c r="B4" s="8" t="s">
        <v>46</v>
      </c>
      <c r="C4" s="8" t="s">
        <v>2</v>
      </c>
      <c r="D4" s="8" t="s">
        <v>48</v>
      </c>
      <c r="E4" s="8" t="s">
        <v>49</v>
      </c>
      <c r="F4" s="8" t="s">
        <v>50</v>
      </c>
      <c r="G4" s="8" t="s">
        <v>37</v>
      </c>
      <c r="H4" s="8" t="s">
        <v>28</v>
      </c>
      <c r="I4" s="8" t="s">
        <v>35</v>
      </c>
    </row>
    <row r="5" spans="2:9" ht="30" customHeight="1" x14ac:dyDescent="0.3">
      <c r="B5" s="11" t="s">
        <v>47</v>
      </c>
      <c r="C5" s="11" t="s">
        <v>3</v>
      </c>
      <c r="D5" s="16">
        <v>3</v>
      </c>
      <c r="E5" s="16">
        <f>IFERROR(VLOOKUP(СписъкЗаВземанеНаСкладовиНаличности[[#This Row],[Инвентарен номер]],СписъкНаличности[],6,FALSE),"")</f>
        <v>20</v>
      </c>
      <c r="F5" s="11" t="str">
        <f>IFERROR(VLOOKUP(СписъкЗаВземанеНаСкладовиНаличности[[#This Row],[Инвентарен номер]],СписъкНаличности[],2,FALSE),"")</f>
        <v>Артикул 1</v>
      </c>
      <c r="G5" s="11" t="str">
        <f>IFERROR(VLOOKUP(СписъкЗаВземанеНаСкладовиНаличности[[#This Row],[Инвентарен номер]],СписъкНаличности[],5,FALSE),"")</f>
        <v>Бройка</v>
      </c>
      <c r="H5" s="11" t="str">
        <f>IFERROR(VLOOKUP(СписъкЗаВземанеНаСкладовиНаличности[[#This Row],[Инвентарен номер]],СписъкНаличности[],3,FALSE),"")</f>
        <v>T345</v>
      </c>
      <c r="I5" s="11" t="str">
        <f>IFERROR(VLOOKUP(СписъкЗаВземанеНаСкладовиНаличности[[#This Row],[Инвентарен номер]],СписъкНаличности[],4,FALSE),"")</f>
        <v>Ред 2, слот 1</v>
      </c>
    </row>
    <row r="6" spans="2:9" ht="30" customHeight="1" x14ac:dyDescent="0.3">
      <c r="B6" s="11" t="s">
        <v>47</v>
      </c>
      <c r="C6" s="11" t="s">
        <v>6</v>
      </c>
      <c r="D6" s="16">
        <v>1</v>
      </c>
      <c r="E6" s="16">
        <f>IFERROR(VLOOKUP(СписъкЗаВземанеНаСкладовиНаличности[[#This Row],[Инвентарен номер]],СписъкНаличности[],6,FALSE),"")</f>
        <v>40</v>
      </c>
      <c r="F6" s="11" t="str">
        <f>IFERROR(VLOOKUP(СписъкЗаВземанеНаСкладовиНаличности[[#This Row],[Инвентарен номер]],СписъкНаличности[],2,FALSE),"")</f>
        <v>Артикул 4</v>
      </c>
      <c r="G6" s="11" t="str">
        <f>IFERROR(VLOOKUP(СписъкЗаВземанеНаСкладовиНаличности[[#This Row],[Инвентарен номер]],СписъкНаличности[],5,FALSE),"")</f>
        <v>Кашон (10 кутии)</v>
      </c>
      <c r="H6" s="11" t="str">
        <f>IFERROR(VLOOKUP(СписъкЗаВземанеНаСкладовиНаличности[[#This Row],[Инвентарен номер]],СписъкНаличности[],3,FALSE),"")</f>
        <v>T9876</v>
      </c>
      <c r="I6" s="11" t="str">
        <f>IFERROR(VLOOKUP(СписъкЗаВземанеНаСкладовиНаличности[[#This Row],[Инвентарен номер]],СписъкНаличности[],4,FALSE),"")</f>
        <v>Ред 3, слот 2</v>
      </c>
    </row>
    <row r="7" spans="2:9" ht="30" customHeight="1" x14ac:dyDescent="0.3">
      <c r="B7" s="11" t="s">
        <v>47</v>
      </c>
      <c r="C7" s="11" t="s">
        <v>9</v>
      </c>
      <c r="D7" s="16">
        <v>2</v>
      </c>
      <c r="E7" s="16">
        <f>IFERROR(VLOOKUP(СписъкЗаВземанеНаСкладовиНаличности[[#This Row],[Инвентарен номер]],СписъкНаличности[],6,FALSE),"")</f>
        <v>10</v>
      </c>
      <c r="F7" s="11" t="str">
        <f>IFERROR(VLOOKUP(СписъкЗаВземанеНаСкладовиНаличности[[#This Row],[Инвентарен номер]],СписъкНаличности[],2,FALSE),"")</f>
        <v>Артикул 7</v>
      </c>
      <c r="G7" s="11" t="str">
        <f>IFERROR(VLOOKUP(СписъкЗаВземанеНаСкладовиНаличности[[#This Row],[Инвентарен номер]],СписъкНаличности[],5,FALSE),"")</f>
        <v>Бройка</v>
      </c>
      <c r="H7" s="11" t="str">
        <f>IFERROR(VLOOKUP(СписъкЗаВземанеНаСкладовиНаличности[[#This Row],[Инвентарен номер]],СписъкНаличности[],3,FALSE),"")</f>
        <v>T349</v>
      </c>
      <c r="I7" s="11" t="str">
        <f>IFERROR(VLOOKUP(СписъкЗаВземанеНаСкладовиНаличности[[#This Row],[Инвентарен номер]],СписъкНаличности[],4,FALSE),"")</f>
        <v>Ред 1, слот 2</v>
      </c>
    </row>
    <row r="8" spans="2:9" ht="30" customHeight="1" x14ac:dyDescent="0.3">
      <c r="B8" s="11" t="s">
        <v>47</v>
      </c>
      <c r="C8" s="11" t="s">
        <v>12</v>
      </c>
      <c r="D8" s="16">
        <v>6</v>
      </c>
      <c r="E8" s="16">
        <f>IFERROR(VLOOKUP(СписъкЗаВземанеНаСкладовиНаличности[[#This Row],[Инвентарен номер]],СписъкНаличности[],6,FALSE),"")</f>
        <v>15</v>
      </c>
      <c r="F8" s="11" t="str">
        <f>IFERROR(VLOOKUP(СписъкЗаВземанеНаСкладовиНаличности[[#This Row],[Инвентарен номер]],СписъкНаличности[],2,FALSE),"")</f>
        <v>Артикул 10</v>
      </c>
      <c r="G8" s="11" t="str">
        <f>IFERROR(VLOOKUP(СписъкЗаВземанеНаСкладовиНаличности[[#This Row],[Инвентарен номер]],СписъкНаличности[],5,FALSE),"")</f>
        <v>Бройка</v>
      </c>
      <c r="H8" s="11" t="str">
        <f>IFERROR(VLOOKUP(СписъкЗаВземанеНаСкладовиНаличности[[#This Row],[Инвентарен номер]],СписъкНаличности[],3,FALSE),"")</f>
        <v>T349</v>
      </c>
      <c r="I8" s="11" t="str">
        <f>IFERROR(VLOOKUP(СписъкЗаВземанеНаСкладовиНаличности[[#This Row],[Инвентарен номер]],СписъкНаличности[],4,FALSE),"")</f>
        <v>Ред 1, слот 2</v>
      </c>
    </row>
    <row r="9" spans="2:9" ht="30" customHeight="1" x14ac:dyDescent="0.3">
      <c r="B9" s="11" t="s">
        <v>47</v>
      </c>
      <c r="C9" s="11" t="s">
        <v>5</v>
      </c>
      <c r="D9" s="16">
        <v>3</v>
      </c>
      <c r="E9" s="16">
        <f>IFERROR(VLOOKUP(СписъкЗаВземанеНаСкладовиНаличности[[#This Row],[Инвентарен номер]],СписъкНаличности[],6,FALSE),"")</f>
        <v>10</v>
      </c>
      <c r="F9" s="11" t="str">
        <f>IFERROR(VLOOKUP(СписъкЗаВземанеНаСкладовиНаличности[[#This Row],[Инвентарен номер]],СписъкНаличности[],2,FALSE),"")</f>
        <v>Артикул 3</v>
      </c>
      <c r="G9" s="11" t="str">
        <f>IFERROR(VLOOKUP(СписъкЗаВземанеНаСкладовиНаличности[[#This Row],[Инвентарен номер]],СписъкНаличности[],5,FALSE),"")</f>
        <v>Бройка</v>
      </c>
      <c r="H9" s="11" t="str">
        <f>IFERROR(VLOOKUP(СписъкЗаВземанеНаСкладовиНаличности[[#This Row],[Инвентарен номер]],СписъкНаличности[],3,FALSE),"")</f>
        <v>T5789</v>
      </c>
      <c r="I9" s="11" t="str">
        <f>IFERROR(VLOOKUP(СписъкЗаВземанеНаСкладовиНаличности[[#This Row],[Инвентарен номер]],СписъкНаличности[],4,FALSE),"")</f>
        <v>Ред 1, слот 1</v>
      </c>
    </row>
  </sheetData>
  <conditionalFormatting sqref="E5:E9">
    <cfRule type="expression" dxfId="0" priority="7">
      <formula>D5&gt;E5</formula>
    </cfRule>
  </conditionalFormatting>
  <dataValidations xWindow="40" yWindow="335" count="14">
    <dataValidation allowBlank="1" showInputMessage="1" showErrorMessage="1" prompt="Използвайте списъка за избор на наличности, за да проследявате количеството на всяка ИЕ, необходима за изпълнение на поръчките. Изчистване на таблицата със списък за избор в клетка B2. Навигиране до работния лист &quot;Списък с наличности&quot; в клетка C2" sqref="A1" xr:uid="{00000000-0002-0000-0100-000000000000}"/>
    <dataValidation allowBlank="1" showInputMessage="1" showErrorMessage="1" prompt="Въведете в тази колона номера на поръчката" sqref="B4" xr:uid="{00000000-0002-0000-0100-000001000000}"/>
    <dataValidation allowBlank="1" showInputMessage="1" showErrorMessage="1" prompt="Изберете ИЕ от падащия списък. Натиснете ALT+СТРЕЛКА НАДОЛУ, за да отворите падащия списък, след което натиснете ENTER, за да изберете един от елементите" sqref="C4" xr:uid="{00000000-0002-0000-0100-000002000000}"/>
    <dataValidation allowBlank="1" showInputMessage="1" showErrorMessage="1" prompt="Въведете в тази колона количеството за доставка от артикулите " sqref="D4" xr:uid="{00000000-0002-0000-0100-000003000000}"/>
    <dataValidation allowBlank="1" showInputMessage="1" showErrorMessage="1" prompt="Наличното количество от всеки артикул се изчислява автоматично в тази колона" sqref="E4" xr:uid="{00000000-0002-0000-0100-000004000000}"/>
    <dataValidation allowBlank="1" showInputMessage="1" showErrorMessage="1" prompt="Описанието на артикула се актуализира автоматично в тази колона" sqref="F4" xr:uid="{00000000-0002-0000-0100-000005000000}"/>
    <dataValidation allowBlank="1" showInputMessage="1" showErrorMessage="1" prompt="Мерната единица се актуализира автоматично в тази колона" sqref="G4" xr:uid="{00000000-0002-0000-0100-000006000000}"/>
    <dataValidation allowBlank="1" showInputMessage="1" showErrorMessage="1" prompt="Номерът на СК се актуализира автоматично в тази колона" sqref="H4" xr:uid="{00000000-0002-0000-0100-000007000000}"/>
    <dataValidation allowBlank="1" showInputMessage="1" showErrorMessage="1" prompt="Местоположението се актуализира автоматично в тази колона" sqref="I4" xr:uid="{00000000-0002-0000-0100-000008000000}"/>
    <dataValidation type="custom" allowBlank="1" showInputMessage="1" showErrorMessage="1" errorTitle="Опа!" error="Въведеното количество надвишава наличното. " sqref="D6:D9" xr:uid="{00000000-0002-0000-0100-000009000000}">
      <formula1>D6&lt;=E6</formula1>
    </dataValidation>
    <dataValidation type="custom" allowBlank="1" showInputMessage="1" showErrorMessage="1" error="Въведеното количество надвишава наличното количество. Въведете PICK QTY, по-малко от QTY AVAILABLE" sqref="D5" xr:uid="{00000000-0002-0000-0100-00000A000000}">
      <formula1>D5&lt;=E5</formula1>
    </dataValidation>
    <dataValidation allowBlank="1" showInputMessage="1" showErrorMessage="1" prompt="За да изчистите таблицата със списъка за вземане на складови наличности в този работен лист, активирайте обекта в B2 или натиснете ALT+F8 и въведете &quot;Изчистване  списък  за вземане&quot; без интервали, след което изберете &quot;ИЗПЪЛНЕНИЕ&quot;" sqref="B2" xr:uid="{00000000-0002-0000-0100-00000B000000}"/>
    <dataValidation allowBlank="1" showInputMessage="1" showErrorMessage="1" prompt="Връзка за навигация към работен лист &quot;Списък с наличности&quot;" sqref="C2" xr:uid="{00000000-0002-0000-0100-00000C000000}"/>
    <dataValidation type="list" errorStyle="warning" allowBlank="1" showErrorMessage="1" error="Записът не е от списък. Изберете &quot;ОТКАЗ&quot;, след което натиснете ALT+СТРЕЛКА НАДОЛУ, за да отворите падащия списък, и ENTER, за да направите избор" sqref="C5:C9" xr:uid="{00000000-0002-0000-0100-00000D000000}">
      <formula1>SKULookup</formula1>
    </dataValidation>
  </dataValidations>
  <hyperlinks>
    <hyperlink ref="C2" location="'Списък с наличности'!A1" tooltip="Изберете, за да видите списъка с наличности" display="INVENTORY LIST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BinLookup">
    <tabColor theme="4" tint="-0.499984740745262"/>
    <pageSetUpPr autoPageBreaks="0" fitToPage="1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40.5546875" customWidth="1"/>
    <col min="3" max="3" width="19.44140625" customWidth="1"/>
    <col min="4" max="4" width="18.77734375" bestFit="1" customWidth="1"/>
    <col min="5" max="5" width="11.88671875" customWidth="1"/>
    <col min="6" max="6" width="13" bestFit="1" customWidth="1"/>
    <col min="7" max="7" width="12.109375" bestFit="1" customWidth="1"/>
  </cols>
  <sheetData>
    <row r="1" spans="2:7" ht="54" customHeight="1" thickBot="1" x14ac:dyDescent="0.5">
      <c r="B1" s="3" t="s">
        <v>36</v>
      </c>
      <c r="C1" s="1"/>
      <c r="D1" s="1"/>
      <c r="E1" s="1"/>
      <c r="F1" s="1"/>
      <c r="G1" s="1"/>
    </row>
    <row r="2" spans="2:7" ht="24.95" customHeight="1" x14ac:dyDescent="0.3">
      <c r="B2" s="13" t="s">
        <v>0</v>
      </c>
    </row>
    <row r="3" spans="2:7" ht="30" customHeight="1" x14ac:dyDescent="0.3">
      <c r="B3" s="9"/>
      <c r="C3" s="9"/>
      <c r="D3" s="9"/>
      <c r="E3" s="9"/>
      <c r="F3" s="9"/>
      <c r="G3" s="9"/>
    </row>
    <row r="4" spans="2:7" ht="17.100000000000001" customHeight="1" x14ac:dyDescent="0.3">
      <c r="B4" s="6" t="s">
        <v>28</v>
      </c>
      <c r="C4" s="6" t="s">
        <v>15</v>
      </c>
      <c r="D4" s="6" t="s">
        <v>35</v>
      </c>
      <c r="E4" s="7" t="s">
        <v>61</v>
      </c>
      <c r="F4" s="7" t="s">
        <v>62</v>
      </c>
      <c r="G4" s="7" t="s">
        <v>63</v>
      </c>
    </row>
    <row r="5" spans="2:7" ht="30" customHeight="1" x14ac:dyDescent="0.3">
      <c r="B5" s="11" t="s">
        <v>29</v>
      </c>
      <c r="C5" s="11" t="s">
        <v>51</v>
      </c>
      <c r="D5" s="12" t="s">
        <v>54</v>
      </c>
      <c r="E5" s="16">
        <v>50</v>
      </c>
      <c r="F5" s="16">
        <v>10</v>
      </c>
      <c r="G5" s="16">
        <v>10</v>
      </c>
    </row>
    <row r="6" spans="2:7" ht="30" customHeight="1" x14ac:dyDescent="0.3">
      <c r="B6" s="11" t="s">
        <v>30</v>
      </c>
      <c r="C6" s="11" t="s">
        <v>52</v>
      </c>
      <c r="D6" s="11" t="s">
        <v>55</v>
      </c>
      <c r="E6" s="16">
        <v>25</v>
      </c>
      <c r="F6" s="16">
        <v>5</v>
      </c>
      <c r="G6" s="16">
        <v>5</v>
      </c>
    </row>
    <row r="7" spans="2:7" ht="30" customHeight="1" x14ac:dyDescent="0.3">
      <c r="B7" s="11" t="s">
        <v>31</v>
      </c>
      <c r="C7" s="11" t="s">
        <v>51</v>
      </c>
      <c r="D7" s="11" t="s">
        <v>56</v>
      </c>
      <c r="E7" s="16">
        <v>50</v>
      </c>
      <c r="F7" s="16">
        <v>10</v>
      </c>
      <c r="G7" s="16">
        <v>10</v>
      </c>
    </row>
    <row r="8" spans="2:7" ht="30" customHeight="1" x14ac:dyDescent="0.3">
      <c r="B8" s="11" t="s">
        <v>32</v>
      </c>
      <c r="C8" s="11" t="s">
        <v>53</v>
      </c>
      <c r="D8" s="11" t="s">
        <v>57</v>
      </c>
      <c r="E8" s="16">
        <v>30</v>
      </c>
      <c r="F8" s="16">
        <v>7</v>
      </c>
      <c r="G8" s="16">
        <v>10</v>
      </c>
    </row>
    <row r="9" spans="2:7" ht="30" customHeight="1" x14ac:dyDescent="0.3">
      <c r="B9" s="11" t="s">
        <v>33</v>
      </c>
      <c r="C9" s="11" t="s">
        <v>52</v>
      </c>
      <c r="D9" s="11" t="s">
        <v>58</v>
      </c>
      <c r="E9" s="16">
        <v>25</v>
      </c>
      <c r="F9" s="16">
        <v>5</v>
      </c>
      <c r="G9" s="16">
        <v>5</v>
      </c>
    </row>
    <row r="10" spans="2:7" ht="30" customHeight="1" x14ac:dyDescent="0.3">
      <c r="B10" s="11" t="s">
        <v>30</v>
      </c>
      <c r="C10" s="11" t="s">
        <v>51</v>
      </c>
      <c r="D10" s="11" t="s">
        <v>59</v>
      </c>
      <c r="E10" s="16">
        <v>50</v>
      </c>
      <c r="F10" s="16">
        <v>10</v>
      </c>
      <c r="G10" s="16">
        <v>10</v>
      </c>
    </row>
    <row r="11" spans="2:7" ht="30" customHeight="1" x14ac:dyDescent="0.3">
      <c r="B11" s="11" t="s">
        <v>34</v>
      </c>
      <c r="C11" s="11" t="s">
        <v>51</v>
      </c>
      <c r="D11" s="11" t="s">
        <v>60</v>
      </c>
      <c r="E11" s="16">
        <v>50</v>
      </c>
      <c r="F11" s="16">
        <v>10</v>
      </c>
      <c r="G11" s="16">
        <v>10</v>
      </c>
    </row>
  </sheetData>
  <dataValidations count="8">
    <dataValidation allowBlank="1" showInputMessage="1" showErrorMessage="1" prompt="Този работен лист има таблица, която предоставя данни за списъка с наличности и работните листове на списъка за избор на наличности. В клетка B2 е връзка за навигация към работен лист &quot;Списък с наличности&quot;" sqref="A1" xr:uid="{00000000-0002-0000-0200-000000000000}"/>
    <dataValidation allowBlank="1" showInputMessage="1" showErrorMessage="1" prompt="Въведете в тази колона номера на СК" sqref="B4" xr:uid="{00000000-0002-0000-0200-000001000000}"/>
    <dataValidation allowBlank="1" showInputMessage="1" showErrorMessage="1" prompt="Въведете в тази колона описание на СК" sqref="C4" xr:uid="{00000000-0002-0000-0200-000002000000}"/>
    <dataValidation allowBlank="1" showInputMessage="1" showErrorMessage="1" prompt="Въведете в тази колона местоположението на СК" sqref="D4" xr:uid="{00000000-0002-0000-0200-000003000000}"/>
    <dataValidation allowBlank="1" showInputMessage="1" showErrorMessage="1" prompt="Въведете в тази колона ширината на СК" sqref="E4" xr:uid="{00000000-0002-0000-0200-000004000000}"/>
    <dataValidation allowBlank="1" showInputMessage="1" showErrorMessage="1" prompt="Въведете в тази колона височината на СК" sqref="F4" xr:uid="{00000000-0002-0000-0200-000005000000}"/>
    <dataValidation allowBlank="1" showInputMessage="1" showErrorMessage="1" prompt="Въведете в тази колона дължината на СК" sqref="G4" xr:uid="{00000000-0002-0000-0200-000006000000}"/>
    <dataValidation allowBlank="1" showInputMessage="1" showErrorMessage="1" prompt="Връзка за навигация към работен лист &quot;Списък с наличности&quot;" sqref="B2" xr:uid="{00000000-0002-0000-0200-000007000000}"/>
  </dataValidations>
  <hyperlinks>
    <hyperlink ref="B2" location="'Списък с наличности'!A1" tooltip="Изберете, за да видите списъка с наличности" display="INVENTORY LIST" xr:uid="{00000000-0004-0000-02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TM02930030</ap:Template>
  <ap:ScaleCrop>false</ap:ScaleCrop>
  <ap:HeadingPairs>
    <vt:vector baseType="variant" size="4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8</vt:i4>
      </vt:variant>
    </vt:vector>
  </ap:HeadingPairs>
  <ap:TitlesOfParts>
    <vt:vector baseType="lpstr" size="11">
      <vt:lpstr>Списък с наличности</vt:lpstr>
      <vt:lpstr>Списък За Вземане На Ск...</vt:lpstr>
      <vt:lpstr>Търсене на СК</vt:lpstr>
      <vt:lpstr>BinNumber</vt:lpstr>
      <vt:lpstr>ColumnTitle1</vt:lpstr>
      <vt:lpstr>ColumnTitle3</vt:lpstr>
      <vt:lpstr>SKULookup</vt:lpstr>
      <vt:lpstr>ЗаглавиеКолона2</vt:lpstr>
      <vt:lpstr>'Списък За Вземане На Ск...'!Печат_заглавия</vt:lpstr>
      <vt:lpstr>'Списък с наличности'!Печат_заглавия</vt:lpstr>
      <vt:lpstr>'Търсене на СК'!Печат_заглавия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2017-06-02T00:14:58Z</dcterms:created>
  <dcterms:modified xsi:type="dcterms:W3CDTF">2021-07-09T09:04:18Z</dcterms:modified>
</cp:coreProperties>
</file>