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bg-BG\"/>
    </mc:Choice>
  </mc:AlternateContent>
  <xr:revisionPtr revIDLastSave="0" documentId="12_ncr:500000_{A2133BA4-E83E-4866-98C7-6BC305611F12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Платежен регистър" sheetId="7" r:id="rId1"/>
  </sheets>
  <definedNames>
    <definedName name="Заглавие1">Обобщение[[#Headers],[Категория]]</definedName>
    <definedName name="ЗаглавиеНаКолона1">Регистър[[#Headers],[№ на чек]]</definedName>
    <definedName name="КатегорияТърсене">Обобщение[Категория]</definedName>
    <definedName name="_xlnm.Print_Titles" localSheetId="0">'Платежен регистър'!$B:$C,'Платежен регистър'!$2:$2</definedName>
    <definedName name="РегионНаЗаглавиеНаРед1..I1">'Платежен регистър'!$D$1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<sst xmlns="http://schemas.openxmlformats.org/spreadsheetml/2006/main" count="33" uniqueCount="24">
  <si>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Платежен регистър</t>
  </si>
  <si>
    <t>Обобщение на разходите</t>
  </si>
  <si>
    <t>Категория</t>
  </si>
  <si>
    <t>Депозит</t>
  </si>
  <si>
    <t>Хранителни стоки</t>
  </si>
  <si>
    <t>Развлечения</t>
  </si>
  <si>
    <t>Училище</t>
  </si>
  <si>
    <t>Комунални услуги</t>
  </si>
  <si>
    <t>Други</t>
  </si>
  <si>
    <t>Обща сума</t>
  </si>
  <si>
    <t>Текущ баланс</t>
  </si>
  <si>
    <t>№ на чек</t>
  </si>
  <si>
    <t>Дебитна карта</t>
  </si>
  <si>
    <t>Дата</t>
  </si>
  <si>
    <t>Описание</t>
  </si>
  <si>
    <t>Начален баланс</t>
  </si>
  <si>
    <t>Записване за училище</t>
  </si>
  <si>
    <t>Осветителни тела</t>
  </si>
  <si>
    <t>Училищни пособия</t>
  </si>
  <si>
    <t>Супермаркет</t>
  </si>
  <si>
    <t>Видеотека</t>
  </si>
  <si>
    <t>Изтеглена сума (-)</t>
  </si>
  <si>
    <t>Депозит (+)</t>
  </si>
  <si>
    <t>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</si>
</sst>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_-* #,##0.00\ [$лв.-402]_-;\-* #,##0.00\ [$лв.-402]_-;_-* &quot;-&quot;??\ [$лв.-402]_-;_-@_-"/>
    <numFmt numFmtId="166" formatCode="#,##0.00\ &quot;лв.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6" fontId="4" fillId="0" borderId="0" applyFont="0" applyFill="0" applyBorder="0" applyProtection="0">
      <alignment horizontal="right" vertical="center" indent="5"/>
    </xf>
    <xf numFmtId="166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166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4" fontId="0" fillId="0" borderId="0" xfId="7" applyNumberFormat="1" applyFont="1" applyFill="1" applyBorder="1">
      <alignment horizontal="right" vertical="center" indent="1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6" fontId="0" fillId="0" borderId="0" xfId="5" applyFont="1" applyFill="1" applyBorder="1">
      <alignment horizontal="right" vertical="center" indent="5"/>
    </xf>
    <xf numFmtId="0" fontId="8" fillId="2" borderId="0" xfId="4" applyAlignment="1">
      <alignment horizontal="center" vertical="center"/>
    </xf>
  </cellXfs>
  <cellStyles count="12">
    <cellStyle name="Валута" xfId="6" builtinId="4" customBuiltin="1"/>
    <cellStyle name="Валута [0]" xfId="5" builtinId="7" customBuiltin="1"/>
    <cellStyle name="Дата" xfId="7" xr:uid="{00000000-0005-0000-0000-000003000000}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8" builtinId="19" customBuiltin="1"/>
    <cellStyle name="Заглавие на баланс" xfId="11" xr:uid="{00000000-0005-0000-0000-000000000000}"/>
    <cellStyle name="Нормален" xfId="0" builtinId="0" customBuiltin="1"/>
    <cellStyle name="Обяснителен текст" xfId="9" builtinId="53" customBuiltin="1"/>
    <cellStyle name="Сума" xfId="10" builtinId="25" customBuiltin="1"/>
  </cellStyles>
  <dxfs count="12">
    <dxf>
      <numFmt numFmtId="165" formatCode="_-* #,##0.00\ [$лв.-402]_-;\-* #,##0.00\ [$лв.-402]_-;_-* &quot;-&quot;??\ [$лв.-402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9" formatCode="d/m/yyyy"/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ПлатеженРегистър" defaultPivotStyle="PivotStyleLight16">
    <tableStyle name="Обобщение на платежен регистър" pivot="0" count="4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</tableStyle>
    <tableStyle name="ПлатеженРегистър" pivot="0" count="3" xr9:uid="{00000000-0011-0000-FFFF-FFFF01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егистър" displayName="Регистър" ref="D2:J8">
  <tableColumns count="7">
    <tableColumn id="1" xr3:uid="{00000000-0010-0000-0000-000001000000}" name="№ на чек" totalsRowLabel="Totals"/>
    <tableColumn id="6" xr3:uid="{00000000-0010-0000-0000-000006000000}" name="Дата" dataDxfId="3"/>
    <tableColumn id="7" xr3:uid="{00000000-0010-0000-0000-000007000000}" name="Описание" totalsRowDxfId="2"/>
    <tableColumn id="2" xr3:uid="{00000000-0010-0000-0000-000002000000}" name="Категория" totalsRowDxfId="1"/>
    <tableColumn id="3" xr3:uid="{00000000-0010-0000-0000-000003000000}" name="Изтеглена сума (-)" totalsRowFunction="sum"/>
    <tableColumn id="4" xr3:uid="{00000000-0010-0000-0000-000004000000}" name="Депозит (+)" totalsRowFunction="sum"/>
    <tableColumn id="5" xr3:uid="{00000000-0010-0000-0000-000005000000}" name="Баланс" totalsRowFunction="custom" dataCellStyle="Валута [0]">
      <calculatedColumnFormula>IF(ISBLANK(Регистър[[#This Row],[Изтеглена сума (-)]]),J2+Регистър[[#This Row],[Депозит (+)]],J2-Регистър[[#This Row],[Изтеглена сума (-)]])</calculatedColumnFormula>
      <totalsRowFormula>Регистър[[#Totals],[Депозит (+)]]-Регистър[[#Totals],[Изтеглена сума (-)]]</totalsRowFormula>
    </tableColumn>
  </tableColumns>
  <tableStyleInfo name="ПлатеженРегистър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&quot;Номер на чек&quot;, &quot;Дата&quot;, &quot;Описание&quot;, &quot;Категория&quot;, &quot;Изтеглена сума&quot; и &quot;Депозит&quot;. Балансът се изчислява автоматично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Обобщение" displayName="Обобщение" ref="B3:C9" totalsRowShown="0">
  <tableColumns count="2">
    <tableColumn id="1" xr3:uid="{00000000-0010-0000-0100-000001000000}" name="Категория"/>
    <tableColumn id="2" xr3:uid="{00000000-0010-0000-0100-000002000000}" name="Обща сума" dataDxfId="0">
      <calculatedColumnFormula>SUMIF(Регистър[Категория],"=" &amp;Обобщение[[#This Row],[Категория]],Регистър[Изтеглена сума (-)])</calculatedColumnFormula>
    </tableColumn>
  </tableColumns>
  <tableStyleInfo name="Обобщение на платежен регистър" showFirstColumn="0" showLastColumn="0" showRowStripes="0" showColumnStripes="0"/>
  <extLst>
    <ext xmlns:x14="http://schemas.microsoft.com/office/spreadsheetml/2009/9/main" uri="{504A1905-F514-4f6f-8877-14C23A59335A}">
      <x14:table altTextSummary="В тази таблица въведете записите &quot;Категория&quot;. Общата сума се актуализира автоматично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25.42578125" style="3" customWidth="1"/>
    <col min="4" max="5" width="18.140625" customWidth="1"/>
    <col min="6" max="6" width="30.7109375" customWidth="1"/>
    <col min="7" max="7" width="21.855468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9" t="s">
        <v>0</v>
      </c>
      <c r="C1" s="9"/>
      <c r="D1" s="10" t="s">
        <v>10</v>
      </c>
      <c r="E1" s="10"/>
      <c r="F1" s="10"/>
      <c r="G1" s="10"/>
      <c r="H1" s="10"/>
      <c r="I1" s="8">
        <f>SUM(Регистър[Депозит (+)])-SUM(Регистър[Изтеглена сума (-)])</f>
        <v>1617</v>
      </c>
      <c r="J1" s="8"/>
    </row>
    <row r="2" spans="2:10" ht="33" customHeight="1" x14ac:dyDescent="0.25">
      <c r="B2" s="11" t="s">
        <v>1</v>
      </c>
      <c r="C2" s="11"/>
      <c r="D2" t="s">
        <v>11</v>
      </c>
      <c r="E2" t="s">
        <v>13</v>
      </c>
      <c r="F2" t="s">
        <v>14</v>
      </c>
      <c r="G2" t="s">
        <v>2</v>
      </c>
      <c r="H2" s="5" t="s">
        <v>21</v>
      </c>
      <c r="I2" s="5" t="s">
        <v>22</v>
      </c>
      <c r="J2" s="6" t="s">
        <v>23</v>
      </c>
    </row>
    <row r="3" spans="2:10" ht="30" customHeight="1" x14ac:dyDescent="0.25">
      <c r="B3" s="2" t="s">
        <v>2</v>
      </c>
      <c r="C3" s="13" t="s">
        <v>9</v>
      </c>
      <c r="D3" s="4"/>
      <c r="E3" s="7">
        <f ca="1">TODAY()</f>
        <v>43251</v>
      </c>
      <c r="F3" s="2" t="s">
        <v>15</v>
      </c>
      <c r="G3" s="2" t="s">
        <v>3</v>
      </c>
      <c r="H3" s="1"/>
      <c r="I3" s="1">
        <v>2000</v>
      </c>
      <c r="J3" s="12">
        <f>Регистър[[#This Row],[Депозит (+)]]</f>
        <v>2000</v>
      </c>
    </row>
    <row r="4" spans="2:10" ht="30" customHeight="1" x14ac:dyDescent="0.25">
      <c r="B4" s="2" t="s">
        <v>3</v>
      </c>
      <c r="C4" s="12">
        <f>IFERROR(SUMIF(Регистър[Категория],"=" &amp;Обобщение[[#This Row],[Категория]],Регистър[Депозит (+)]),"")</f>
        <v>2000</v>
      </c>
      <c r="D4" s="4" t="s">
        <v>12</v>
      </c>
      <c r="E4" s="7">
        <f ca="1">TODAY()+10</f>
        <v>43261</v>
      </c>
      <c r="F4" s="2" t="s">
        <v>16</v>
      </c>
      <c r="G4" s="2" t="s">
        <v>6</v>
      </c>
      <c r="H4" s="1">
        <v>225</v>
      </c>
      <c r="I4" s="1"/>
      <c r="J4" s="12">
        <f>IF(ISBLANK(Регистър[[#This Row],[Изтеглена сума (-)]]),J3+Регистър[[#This Row],[Депозит (+)]],J3-Регистър[[#This Row],[Изтеглена сума (-)]])</f>
        <v>1775</v>
      </c>
    </row>
    <row r="5" spans="2:10" ht="30" customHeight="1" x14ac:dyDescent="0.25">
      <c r="B5" s="2" t="s">
        <v>4</v>
      </c>
      <c r="C5" s="12">
        <f>IFERROR(SUMIF(Регистър[Категория],"=" &amp;Обобщение[[#This Row],[Категория]],Регистър[Изтеглена сума (-)]),"")</f>
        <v>40</v>
      </c>
      <c r="D5" s="4">
        <v>1001</v>
      </c>
      <c r="E5" s="7">
        <f ca="1">TODAY()+30</f>
        <v>43281</v>
      </c>
      <c r="F5" s="2" t="s">
        <v>17</v>
      </c>
      <c r="G5" s="2" t="s">
        <v>7</v>
      </c>
      <c r="H5" s="1">
        <v>73</v>
      </c>
      <c r="I5" s="1"/>
      <c r="J5" s="12">
        <f>IF(ISBLANK(Регистър[[#This Row],[Изтеглена сума (-)]]),J4+Регистър[[#This Row],[Депозит (+)]],J4-Регистър[[#This Row],[Изтеглена сума (-)]])</f>
        <v>1702</v>
      </c>
    </row>
    <row r="6" spans="2:10" ht="30" customHeight="1" x14ac:dyDescent="0.25">
      <c r="B6" s="2" t="s">
        <v>5</v>
      </c>
      <c r="C6" s="12">
        <f>IFERROR(SUMIF(Регистър[Категория],"=" &amp;Обобщение[[#This Row],[Категория]],Регистър[Изтеглена сума (-)]),"")</f>
        <v>7</v>
      </c>
      <c r="D6" s="4" t="s">
        <v>12</v>
      </c>
      <c r="E6" s="7">
        <f ca="1">TODAY()+40</f>
        <v>43291</v>
      </c>
      <c r="F6" s="2" t="s">
        <v>18</v>
      </c>
      <c r="G6" s="2" t="s">
        <v>6</v>
      </c>
      <c r="H6" s="1">
        <v>38</v>
      </c>
      <c r="I6" s="1"/>
      <c r="J6" s="12">
        <f>IF(ISBLANK(Регистър[[#This Row],[Изтеглена сума (-)]]),J5+Регистър[[#This Row],[Депозит (+)]],J5-Регистър[[#This Row],[Изтеглена сума (-)]])</f>
        <v>1664</v>
      </c>
    </row>
    <row r="7" spans="2:10" ht="30" customHeight="1" x14ac:dyDescent="0.25">
      <c r="B7" s="2" t="s">
        <v>6</v>
      </c>
      <c r="C7" s="12">
        <f>IFERROR(SUMIF(Регистър[Категория],"=" &amp;Обобщение[[#This Row],[Категория]],Регистър[Изтеглена сума (-)]),"")</f>
        <v>263</v>
      </c>
      <c r="D7" s="4">
        <v>1002</v>
      </c>
      <c r="E7" s="7">
        <f ca="1">TODAY()+55</f>
        <v>43306</v>
      </c>
      <c r="F7" s="2" t="s">
        <v>19</v>
      </c>
      <c r="G7" s="2" t="s">
        <v>4</v>
      </c>
      <c r="H7" s="1">
        <v>40</v>
      </c>
      <c r="I7" s="1"/>
      <c r="J7" s="12">
        <f>IF(ISBLANK(Регистър[[#This Row],[Изтеглена сума (-)]]),J6+Регистър[[#This Row],[Депозит (+)]],J6-Регистър[[#This Row],[Изтеглена сума (-)]])</f>
        <v>1624</v>
      </c>
    </row>
    <row r="8" spans="2:10" ht="30" customHeight="1" x14ac:dyDescent="0.25">
      <c r="B8" s="2" t="s">
        <v>7</v>
      </c>
      <c r="C8" s="12">
        <f>IFERROR(SUMIF(Регистър[Категория],"=" &amp;Обобщение[[#This Row],[Категория]],Регистър[Изтеглена сума (-)]),"")</f>
        <v>73</v>
      </c>
      <c r="D8" s="4" t="s">
        <v>12</v>
      </c>
      <c r="E8" s="7">
        <f ca="1">TODAY()+65</f>
        <v>43316</v>
      </c>
      <c r="F8" s="2" t="s">
        <v>20</v>
      </c>
      <c r="G8" s="2" t="s">
        <v>5</v>
      </c>
      <c r="H8" s="1">
        <v>7</v>
      </c>
      <c r="I8" s="1"/>
      <c r="J8" s="12">
        <f>IF(ISBLANK(Регистър[[#This Row],[Изтеглена сума (-)]]),J7+Регистър[[#This Row],[Депозит (+)]],J7-Регистър[[#This Row],[Изтеглена сума (-)]])</f>
        <v>1617</v>
      </c>
    </row>
    <row r="9" spans="2:10" ht="30" customHeight="1" x14ac:dyDescent="0.25">
      <c r="B9" s="2" t="s">
        <v>8</v>
      </c>
      <c r="C9" s="12">
        <f>IFERROR(SUMIFS(Регистър[Изтеглена сума (-)],Регистър[Категория],Обобщение[[#This Row],[Категория]])+SUMIFS(Регистър[Изтеглена сума (-)],Регистър[Категория],""),"")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4" priority="1">
      <formula>J3&lt;0</formula>
    </cfRule>
  </conditionalFormatting>
  <dataValidations count="15">
    <dataValidation type="list" errorStyle="warning" allowBlank="1" showInputMessage="1" showErrorMessage="1" error="Изберете елемент от списъка. Натиснете ОТКАЗ, после натиснете ALT+СТРЕЛКА НАДОЛУ, за да отворите падащия списък, а след това ENTER, за да изберете" sqref="G3:G8" xr:uid="{00000000-0002-0000-0000-000000000000}">
      <formula1>CategoryLookup</formula1>
    </dataValidation>
    <dataValidation allowBlank="1" showInputMessage="1" showErrorMessage="1" prompt="Заглавието на този работен лист е в тази клетка" sqref="B1:C1" xr:uid="{00000000-0002-0000-0000-000001000000}"/>
    <dataValidation allowBlank="1" showInputMessage="1" showErrorMessage="1" prompt="Записите &quot;Категория&quot; са в тази колона под това заглавие" sqref="B3" xr:uid="{00000000-0002-0000-0000-000002000000}"/>
    <dataValidation allowBlank="1" showInputMessage="1" showErrorMessage="1" prompt="Общите суми за категориите автоматично се актуализират в тази колона под това заглавие въз основа на записите в таблицата &quot;Регистър&quot;" sqref="C3" xr:uid="{00000000-0002-0000-0000-000003000000}"/>
    <dataValidation allowBlank="1" showInputMessage="1" showErrorMessage="1" prompt="Въведете &quot;Номер на чек&quot; в тази колона под това заглавие" sqref="D2" xr:uid="{00000000-0002-0000-0000-000004000000}"/>
    <dataValidation allowBlank="1" showInputMessage="1" showErrorMessage="1" prompt="Въведете &quot;Дата&quot; в тази колона под това заглавие" sqref="E2" xr:uid="{00000000-0002-0000-0000-000005000000}"/>
    <dataValidation allowBlank="1" showInputMessage="1" showErrorMessage="1" prompt="Въведете &quot;Описание&quot; в тази колона под това заглавие" sqref="F2" xr:uid="{00000000-0002-0000-0000-000006000000}"/>
    <dataValidation allowBlank="1" showInputMessage="1" showErrorMessage="1" prompt="&quot;Текущ баланс&quot; автоматично се актуализира в клетката вдясно." sqref="D1:H1" xr:uid="{00000000-0002-0000-0000-000007000000}"/>
    <dataValidation allowBlank="1" showInputMessage="1" showErrorMessage="1" prompt="&quot;Текущ баланс&quot; се актуализира автоматично в тази клетка Платежният регистър започва от клетка D2" sqref="I1:J1" xr:uid="{00000000-0002-0000-0000-000008000000}"/>
    <dataValidation allowBlank="1" showInputMessage="1" showErrorMessage="1" prompt="Изберете &quot;Категория&quot; в тази колона под това заглавие. Натиснете ALT+СТРЕЛКА НАДОЛУ, за да отворите падащ списък; ENTER за избиране. Списъкът &quot;Категория&quot; се основава на категориите &quot;Обобщение на разходите&quot; вляво" sqref="G2" xr:uid="{00000000-0002-0000-0000-000009000000}"/>
    <dataValidation allowBlank="1" showInputMessage="1" showErrorMessage="1" prompt="Въведете &quot;Изтеглена сума&quot; в тази колона под това заглавие" sqref="H2" xr:uid="{00000000-0002-0000-0000-00000A000000}"/>
    <dataValidation allowBlank="1" showInputMessage="1" showErrorMessage="1" prompt="Въведете сумата на &quot;Депозит&quot; в тази колона под това заглавие" sqref="I2" xr:uid="{00000000-0002-0000-0000-00000B000000}"/>
    <dataValidation allowBlank="1" showInputMessage="1" showErrorMessage="1" prompt="&quot;Баланс&quot; се изчислява автоматично в тази колона под това заглавие" sqref="J2" xr:uid="{00000000-0002-0000-0000-00000C000000}"/>
    <dataValidation allowBlank="1" showInputMessage="1" showErrorMessage="1" prompt="Създайте &quot;Платежен регистър&quot; в този работен лист" sqref="A1" xr:uid="{00000000-0002-0000-0000-00000D000000}"/>
    <dataValidation allowBlank="1" showInputMessage="1" showErrorMessage="1" prompt="Променете или добавете нови категории по-долу. Когато се добавят записи в платежен регистър вдясно за тази категория, техните общи суми ще се актуализират автоматично в това обобщение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5</vt:i4>
      </vt:variant>
    </vt:vector>
  </HeadingPairs>
  <TitlesOfParts>
    <vt:vector size="6" baseType="lpstr">
      <vt:lpstr>Платежен регистър</vt:lpstr>
      <vt:lpstr>Заглавие1</vt:lpstr>
      <vt:lpstr>ЗаглавиеНаКолона1</vt:lpstr>
      <vt:lpstr>КатегорияТърсене</vt:lpstr>
      <vt:lpstr>'Платежен регистър'!Печат_заглавия</vt:lpstr>
      <vt:lpstr>РегионНаЗаглавиеНаРед1..I1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2018-05-31T13:55:49Z</dcterms:modified>
</cp:coreProperties>
</file>