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calcChain.xml" ContentType="application/vnd.openxmlformats-officedocument.spreadsheetml.calcChain+xml"/>
  <Override PartName="/xl/worksheets/sheet31.xml" ContentType="application/vnd.openxmlformats-officedocument.spreadsheetml.worksheet+xml"/>
  <Override PartName="/xl/tables/table91.xml" ContentType="application/vnd.openxmlformats-officedocument.spreadsheetml.table+xml"/>
  <Override PartName="/xl/tables/table82.xml" ContentType="application/vnd.openxmlformats-officedocument.spreadsheetml.table+xml"/>
  <Override PartName="/xl/tables/table113.xml" ContentType="application/vnd.openxmlformats-officedocument.spreadsheetml.table+xml"/>
  <Override PartName="/xl/tables/table104.xml" ContentType="application/vnd.openxmlformats-officedocument.spreadsheetml.table+xml"/>
  <Override PartName="/xl/sharedStrings.xml" ContentType="application/vnd.openxmlformats-officedocument.spreadsheetml.sharedStrings+xml"/>
  <Override PartName="/xl/worksheets/sheet22.xml" ContentType="application/vnd.openxmlformats-officedocument.spreadsheetml.worksheet+xml"/>
  <Override PartName="/xl/tables/table75.xml" ContentType="application/vnd.openxmlformats-officedocument.spreadsheetml.table+xml"/>
  <Override PartName="/xl/tables/table26.xml" ContentType="application/vnd.openxmlformats-officedocument.spreadsheetml.table+xml"/>
  <Override PartName="/xl/tables/table67.xml" ContentType="application/vnd.openxmlformats-officedocument.spreadsheetml.table+xml"/>
  <Override PartName="/xl/tables/table18.xml" ContentType="application/vnd.openxmlformats-officedocument.spreadsheetml.table+xml"/>
  <Override PartName="/xl/tables/table59.xml" ContentType="application/vnd.openxmlformats-officedocument.spreadsheetml.table+xml"/>
  <Override PartName="/xl/tables/table410.xml" ContentType="application/vnd.openxmlformats-officedocument.spreadsheetml.table+xml"/>
  <Override PartName="/xl/tables/table311.xml" ContentType="application/vnd.openxmlformats-officedocument.spreadsheetml.table+xml"/>
  <Override PartName="/xl/worksheets/sheet13.xml" ContentType="application/vnd.openxmlformats-officedocument.spreadsheetml.worksheet+xml"/>
  <Override PartName="/xl/styles.xml" ContentType="application/vnd.openxmlformats-officedocument.spreadsheetml.styles+xml"/>
  <Override PartName="/xl/theme/theme11.xml" ContentType="application/vnd.openxmlformats-officedocument.theme+xml"/>
  <Override PartName="/xl/worksheets/sheet44.xml" ContentType="application/vnd.openxmlformats-officedocument.spreadsheetml.worksheet+xml"/>
  <Override PartName="/xl/tables/table1212.xml" ContentType="application/vnd.openxmlformats-officedocument.spreadsheetml.table+xml"/>
  <Override PartName="/xl/drawings/drawing11.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30"/>
  <workbookPr/>
  <mc:AlternateContent xmlns:mc="http://schemas.openxmlformats.org/markup-compatibility/2006">
    <mc:Choice Requires="x15">
      <x15ac:absPath xmlns:x15ac="http://schemas.microsoft.com/office/spreadsheetml/2010/11/ac" url="C:\Users\admin\Desktop\ar-SA\"/>
    </mc:Choice>
  </mc:AlternateContent>
  <bookViews>
    <workbookView xWindow="-120" yWindow="-120" windowWidth="28860" windowHeight="16110" xr2:uid="{00000000-000D-0000-FFFF-FFFF00000000}"/>
  </bookViews>
  <sheets>
    <sheet name="البدء" sheetId="4" r:id="rId1"/>
    <sheet name="المصروفات" sheetId="1" r:id="rId2"/>
    <sheet name="الدخل" sheetId="2" r:id="rId3"/>
    <sheet name="الملخص" sheetId="3" r:id="rId4"/>
  </sheets>
  <definedNames>
    <definedName name="_xlnm.Print_Area" localSheetId="2">الدخل!$B$1:$G$30</definedName>
    <definedName name="_xlnm.Print_Area" localSheetId="3">الملخص!$B$1:$D$31</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 i="2" l="1"/>
  <c r="G27" i="2"/>
  <c r="F28" i="2"/>
  <c r="G28" i="2"/>
  <c r="F29" i="2"/>
  <c r="G29" i="2"/>
  <c r="F21" i="2"/>
  <c r="G21" i="2"/>
  <c r="F22" i="2"/>
  <c r="G22" i="2"/>
  <c r="F15" i="2"/>
  <c r="G15" i="2"/>
  <c r="F16" i="2"/>
  <c r="G16" i="2"/>
  <c r="G9" i="2"/>
  <c r="G10" i="2"/>
  <c r="F9" i="2"/>
  <c r="F10" i="2"/>
  <c r="F14" i="2" l="1"/>
  <c r="F17" i="2" s="1"/>
  <c r="B2" i="3"/>
  <c r="B2" i="2"/>
  <c r="C12" i="1" l="1"/>
  <c r="G12" i="1"/>
  <c r="H25" i="1" l="1"/>
  <c r="H20" i="1"/>
  <c r="H12" i="1"/>
  <c r="D33" i="1"/>
  <c r="D26" i="1"/>
  <c r="D12" i="1"/>
  <c r="G25" i="1"/>
  <c r="G20" i="1"/>
  <c r="C33" i="1"/>
  <c r="C26" i="1"/>
  <c r="C20" i="1"/>
  <c r="D20" i="1"/>
  <c r="F8" i="2"/>
  <c r="F20" i="2"/>
  <c r="F26" i="2"/>
  <c r="G8" i="2"/>
  <c r="G14" i="2"/>
  <c r="G20" i="2"/>
  <c r="G26" i="2"/>
  <c r="F23" i="2" l="1"/>
  <c r="F30" i="2"/>
  <c r="G17" i="2"/>
  <c r="F11" i="2"/>
  <c r="G30" i="2"/>
  <c r="G11" i="2"/>
  <c r="H5" i="1"/>
  <c r="D7" i="3" s="1"/>
  <c r="G23" i="2"/>
  <c r="G5" i="1"/>
  <c r="C7" i="3" s="1"/>
  <c r="F5" i="2" l="1"/>
  <c r="C6" i="3" s="1"/>
  <c r="C8" i="3" s="1"/>
  <c r="G5" i="2"/>
  <c r="D6" i="3" s="1"/>
  <c r="D8" i="3" s="1"/>
</calcChain>
</file>

<file path=xl/sharedStrings.xml><?xml version="1.0" encoding="utf-8"?>
<sst xmlns="http://schemas.openxmlformats.org/spreadsheetml/2006/main" count="152" uniqueCount="99">
  <si>
    <t>حول هذا القالب</t>
  </si>
  <si>
    <t>يتم حساب إجمالي المصروفات وإجمالي الدخل تلقائيًا.</t>
  </si>
  <si>
    <t>يتم تحديث ملخص الأرباح والخسائر والمخطط البياني تلقائيًا في ورقة العمل الملخص.</t>
  </si>
  <si>
    <t>ملاحظة: </t>
  </si>
  <si>
    <t>تم توفير إرشادات إضافية في العمود A في كل ورقة عمل. تم إخفاء هذا النص عن قصد. لإزالة النص، حدد العمود A، ثم حدد "حذف". لإظهار النص، حدد العمود A، ثم قم بتغيير لون الخط.</t>
  </si>
  <si>
    <t>للتعرف على المزيد حول الجداول، اضغط على SHIFT ثم F10 داخل جدول، وحدد خيار "جدول"، ثم حدد "النص البديل".</t>
  </si>
  <si>
    <t>أدخل المصروفات المُقدرة والفعلية لكل فئة في الجداول ذات الصلة في ورقة العمل هذه. يتم حساب إجمالي المصروفات تلقائيًا. توجد تعليمات مفيدة حول كيفية استخدام ورقة العمل هذه في الخلايا الموجودة في هذا العمود. السهم لأسفل لبدء الاستخدام.</t>
  </si>
  <si>
    <t>أدخل اسم الحدث في الخلية على اليمين لتخصيص عنوان هذا وأوراق العمل الأخرى.</t>
  </si>
  <si>
    <t>توجد تسمية المصاريف في الخلية G3.</t>
  </si>
  <si>
    <t>توجد التسمية المُقدرة في الخلية G4 والتسمية الفعلية في الخلية H4.</t>
  </si>
  <si>
    <t>يوجد إجمالي تسمية المصاريف في الخلية على اليسار. يتم حساب إجمالي المصروفات المُقدرة تلقائيًا في الخلية G5. يتم تحديث إجمالي المصروفات الفعلية وشريط البيانات الذي يصور إجمالي المصاريف الفعلية تلقائيًا في الخلية H5. الإرشادات التالية في الخلية A7.</t>
  </si>
  <si>
    <t>أدخل مصاريف الموقع في جدول يبدأ من الخلية على اليسار ومصروفات المشروبات الطازجة في جدول يبدأ في الخلية F7. توجد الإرشادات التالية في الخلية A14.</t>
  </si>
  <si>
    <t>أدخل مصاريف الديكورات في جدول يبدأ من الخلية على اليسار ومصاريف البرنامج في جدول يبدأ في الخلية F14. توجد الإرشادات التالية في الخلية A22.</t>
  </si>
  <si>
    <t>أدخل مصاريف الدعاية في جدول يبدأ من الخلية على اليمين ومن مصاريف الجوائز في جدول يبدأ من الخلية F22. توجد الإرشادات التالية في الخلية A28.</t>
  </si>
  <si>
    <t>أدخل المصاريف المتنوعة في جدول يبدأ من الخلية على اليسار.</t>
  </si>
  <si>
    <t>ميزانية الحدث لـ 
اسم الحدث</t>
  </si>
  <si>
    <t>إجمالي المصروفات</t>
  </si>
  <si>
    <t>الموقع</t>
  </si>
  <si>
    <t>رسوم القاعة والغرفة</t>
  </si>
  <si>
    <t>طاقم عمل الموقع</t>
  </si>
  <si>
    <t>المعدات</t>
  </si>
  <si>
    <t>الطاولات والكراسي</t>
  </si>
  <si>
    <t>الإجمالي</t>
  </si>
  <si>
    <t>الديكورات</t>
  </si>
  <si>
    <t>الزهور</t>
  </si>
  <si>
    <t>الشموع</t>
  </si>
  <si>
    <t>الإضاءة</t>
  </si>
  <si>
    <t>البالونات</t>
  </si>
  <si>
    <t>اللوازم من الورق</t>
  </si>
  <si>
    <t>الدعاية</t>
  </si>
  <si>
    <t>عمل الرسومات البيانية</t>
  </si>
  <si>
    <t>النسخ الضوئي/الطباعة</t>
  </si>
  <si>
    <t>رسوم الإرسال بالبريد</t>
  </si>
  <si>
    <t>الهاتف</t>
  </si>
  <si>
    <t>وسائل النقل</t>
  </si>
  <si>
    <t>اللوازم من الأدوات المكتبية</t>
  </si>
  <si>
    <t>خدمات الفاكس</t>
  </si>
  <si>
    <t>المقدرة</t>
  </si>
  <si>
    <t>الفعلية</t>
  </si>
  <si>
    <t>المشروبات الطازجة</t>
  </si>
  <si>
    <t>الطعام</t>
  </si>
  <si>
    <t>المشروبات</t>
  </si>
  <si>
    <t>المفارش</t>
  </si>
  <si>
    <t>فريق العمل والإكراميات</t>
  </si>
  <si>
    <t>البرنامج</t>
  </si>
  <si>
    <t>المؤدون</t>
  </si>
  <si>
    <t>المتحدثون</t>
  </si>
  <si>
    <t>السفر</t>
  </si>
  <si>
    <t>الفندق</t>
  </si>
  <si>
    <t>غير ذلك</t>
  </si>
  <si>
    <t>الجوائز</t>
  </si>
  <si>
    <t>الشرائط/اللوحات التذكارية/الجوائز</t>
  </si>
  <si>
    <t>الهدايا</t>
  </si>
  <si>
    <t xml:space="preserve"> المصروفات</t>
  </si>
  <si>
    <t>أدخل المدخولات المُقدرة والفعلية من كل فئة في الجداول ذات الصلة في ورقة العمل هذه. يتم حساب إجمالي الدخل تلقائيًا. توجد تعليمات مفيدة حول كيفية استخدام ورقة العمل هذه في الخلايا الموجودة في هذا العمود. السهم لأسفل لبدء الاستخدام.</t>
  </si>
  <si>
    <t>يتم تحديث اسم الحدث تلقائيًا في الخلية على اليسار.</t>
  </si>
  <si>
    <t>توجد تسمية الدخل في الخلية F3.</t>
  </si>
  <si>
    <t>توجد التسمية المُقدرة في الخلية F4 والتسمية الفعلية في الخلية G4.</t>
  </si>
  <si>
    <t>توجد تسمية إجمالي الدخل في الخلية على اليسار. يتم حساب إجمالي الدخل المقدر تلقائيًا في الخلية F5. يتم تحديث إجمالي الدخل الفعلي وشريط البيانات الذي يصور "إجمالي الدخل الفعلي" تلقائياً في الخلية G5.</t>
  </si>
  <si>
    <t>توجد تسميات عمليات الدخول في الخلية على اليسار.</t>
  </si>
  <si>
    <t>أدخل العدد المُقدر والفعلي لعمليات الدخول مع أسعار التذاكر في جدول يبدأ من الخلية على اليسار. يتم حساب الدخل المُقدر والفعلي من عمليات الدخول تلقائيًا. توجد الإرشادات التالية في الخلية A12.</t>
  </si>
  <si>
    <t>توجد الإعلانات في تسمية البرنامج في الخلية على اليسار.</t>
  </si>
  <si>
    <t>أدخل العدد المقدَّر والعدد الفعلي للإعلانات في البرنامج وأسعار الإعلانات في جدول يبدأ من الخلية على اليسار. يتم حساب الدخل المُقدر والفعلي من الإعلانات تلقائيًا. توجد الإرشادات التالية في الخلية A18.</t>
  </si>
  <si>
    <t>توجد تسمية العارضين أو الموردّين في الخلية على اليسار.</t>
  </si>
  <si>
    <t>أدخل العدد المُقدر والفعلي للعارضين والموردّين وأسعار الأكشاك في جدول يبدأ من الخلية على اليسار. يتم حساب الدخل المُقدر والفعلي تلقائيًا. توجد الإرشادات التالية في الخلية A24.</t>
  </si>
  <si>
    <t>توجد تسمية بيع العناصر في الخلية على اليسار.</t>
  </si>
  <si>
    <t>أدخل العدد المُقدر والفعلي للسلع المُباعة وأسعار العناصر في جدول يبدأ من الخلية على اليسار. يتم حساب الدخل المُقدر والفعلي تلقائيًا.</t>
  </si>
  <si>
    <t>إجمالي الدخل</t>
  </si>
  <si>
    <t>عمليات الدخول</t>
  </si>
  <si>
    <t xml:space="preserve"> </t>
  </si>
  <si>
    <t>الإعلانات في البرنامج</t>
  </si>
  <si>
    <t>بيع العناصر</t>
  </si>
  <si>
    <t>النوع</t>
  </si>
  <si>
    <t>البالغون @</t>
  </si>
  <si>
    <t>الأطفال @</t>
  </si>
  <si>
    <t>غير ذلك @</t>
  </si>
  <si>
    <t>الأغلفة @</t>
  </si>
  <si>
    <t>نصف صفحات @</t>
  </si>
  <si>
    <t>ربع صفحات @</t>
  </si>
  <si>
    <t>الأكشاك الكبيرة @</t>
  </si>
  <si>
    <t>الأكشاك المتوسطة @</t>
  </si>
  <si>
    <t>الأكشاك الصغيرة @</t>
  </si>
  <si>
    <t>العناصر @</t>
  </si>
  <si>
    <t>السعر</t>
  </si>
  <si>
    <t xml:space="preserve"> الدخل</t>
  </si>
  <si>
    <t>الإجمالي المُقدر</t>
  </si>
  <si>
    <t>الإجمالي الفعلي</t>
  </si>
  <si>
    <t>يتم تحديث ملخص الأرباح والخسائر والمخطط البياني الذي يعرض إجمالي الدخل والمصاريف تلقائيًا في ورقة العمل هذه. توجد تعليمات مفيدة حول كيفية استخدام ورقة العمل هذه في الخلايا الموجودة في هذا العمود. السهم لأسفل لبدء الاستخدام.</t>
  </si>
  <si>
    <t>توجد تسمية ملخص الأرباح والخسائر في الخلية C3. توجد الإرشادات التالية في الخلية A5.</t>
  </si>
  <si>
    <t>يتم تحديث جدول الإجمالي الذي يبدأ من الخلية على اليسار تلقائيًا. توجد الإرشادات التالية في الخلية A9.</t>
  </si>
  <si>
    <t>يوجد المخطط البياني المُجمع الذي يعرض مقارنة إجمالي الدخل المُقدر والفعلي وإجمالي المصاريف في الخلية على اليسار.</t>
  </si>
  <si>
    <t>إجمالي المصاريف</t>
  </si>
  <si>
    <t>إجمالي الأرباح (أو الخسائر)</t>
  </si>
  <si>
    <t>يوجد المخطط البياني العمودي المُجمع الذي يعرض مقارنة إجمالي الدخل المقدر والفعلي وإجمالي المصاريف في هذه الخلية.</t>
  </si>
  <si>
    <t>ملخص الأرباح والخسائر</t>
  </si>
  <si>
    <t>المتنوعة</t>
  </si>
  <si>
    <t>العارضين/الموردّين</t>
  </si>
  <si>
    <t>استخدم مصنف ميزانية الحدث هذا لتعقب المصروفات المتكبدة والدخل المكتسب من خلال الحدث.</t>
  </si>
  <si>
    <t>املأ اسم الحدث وأدخل التفاصيل في الجداول في ورقة عمل المصروفات وورقة عمل الدخل.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</si>
</sst>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quot;ر.س.‏&quot;\ * #,##0_-;_-&quot;ر.س.‏&quot;\ * #,##0\-;_-&quot;ر.س.‏&quot;\ * &quot;-&quot;_-;_-@_-"/>
    <numFmt numFmtId="41" formatCode="_-* #,##0_-;_-* #,##0\-;_-* &quot;-&quot;_-;_-@_-"/>
    <numFmt numFmtId="44" formatCode="_-&quot;ر.س.‏&quot;\ * #,##0.00_-;_-&quot;ر.س.‏&quot;\ * #,##0.00\-;_-&quot;ر.س.‏&quot;\ * &quot;-&quot;??_-;_-@_-"/>
    <numFmt numFmtId="43" formatCode="_-* #,##0.00_-;_-* #,##0.00\-;_-* &quot;-&quot;??_-;_-@_-"/>
    <numFmt numFmtId="164" formatCode="&quot;$&quot;#,##0.00"/>
    <numFmt numFmtId="165" formatCode="&quot;ر.س.‏&quot;\ #,##0.00_-"/>
  </numFmts>
  <fonts count="37" x14ac:knownFonts="1">
    <font>
      <sz val="12"/>
      <name val="Tahoma"/>
      <family val="2"/>
    </font>
    <font>
      <sz val="8"/>
      <name val="Arial"/>
      <family val="2"/>
    </font>
    <font>
      <b/>
      <sz val="14"/>
      <color theme="3"/>
      <name val="Tahoma"/>
      <family val="2"/>
    </font>
    <font>
      <b/>
      <sz val="14"/>
      <color theme="7"/>
      <name val="Tahoma"/>
      <family val="2"/>
    </font>
    <font>
      <b/>
      <sz val="12"/>
      <color theme="3"/>
      <name val="Tahoma"/>
      <family val="2"/>
    </font>
    <font>
      <b/>
      <sz val="12"/>
      <color theme="7"/>
      <name val="Tahoma"/>
      <family val="2"/>
    </font>
    <font>
      <b/>
      <sz val="8"/>
      <color theme="7" tint="-0.24994659260841701"/>
      <name val="Tahoma"/>
      <family val="2"/>
    </font>
    <font>
      <b/>
      <sz val="14"/>
      <color theme="0"/>
      <name val="Tahoma"/>
      <family val="2"/>
    </font>
    <font>
      <b/>
      <sz val="48"/>
      <color theme="0"/>
      <name val="Tahoma"/>
      <family val="2"/>
    </font>
    <font>
      <sz val="8"/>
      <color theme="7" tint="-0.24994659260841701"/>
      <name val="Tahoma"/>
      <family val="2"/>
    </font>
    <font>
      <sz val="12"/>
      <name val="Tahoma"/>
      <family val="2"/>
    </font>
    <font>
      <b/>
      <sz val="28"/>
      <color theme="0"/>
      <name val="Tahoma"/>
      <family val="2"/>
    </font>
    <font>
      <sz val="11"/>
      <color rgb="FF006100"/>
      <name val="Tahoma"/>
      <family val="2"/>
    </font>
    <font>
      <sz val="11"/>
      <color rgb="FF9C0006"/>
      <name val="Tahoma"/>
      <family val="2"/>
    </font>
    <font>
      <sz val="11"/>
      <color rgb="FF9C5700"/>
      <name val="Tahoma"/>
      <family val="2"/>
    </font>
    <font>
      <b/>
      <sz val="11"/>
      <color rgb="FF3F3F3F"/>
      <name val="Tahoma"/>
      <family val="2"/>
    </font>
    <font>
      <sz val="11"/>
      <color rgb="FF3F3F76"/>
      <name val="Tahoma"/>
      <family val="2"/>
    </font>
    <font>
      <b/>
      <sz val="11"/>
      <color rgb="FFFA7D00"/>
      <name val="Tahoma"/>
      <family val="2"/>
    </font>
    <font>
      <b/>
      <sz val="11"/>
      <color theme="0"/>
      <name val="Tahoma"/>
      <family val="2"/>
    </font>
    <font>
      <sz val="11"/>
      <color rgb="FFFA7D00"/>
      <name val="Tahoma"/>
      <family val="2"/>
    </font>
    <font>
      <sz val="11"/>
      <color rgb="FFFF0000"/>
      <name val="Tahoma"/>
      <family val="2"/>
    </font>
    <font>
      <i/>
      <sz val="11"/>
      <color rgb="FF7F7F7F"/>
      <name val="Tahoma"/>
      <family val="2"/>
    </font>
    <font>
      <b/>
      <sz val="11"/>
      <color theme="1"/>
      <name val="Tahoma"/>
      <family val="2"/>
    </font>
    <font>
      <sz val="18"/>
      <color theme="3"/>
      <name val="Tahoma"/>
      <family val="2"/>
    </font>
    <font>
      <b/>
      <sz val="15"/>
      <color theme="3"/>
      <name val="Tahoma"/>
      <family val="2"/>
    </font>
    <font>
      <b/>
      <sz val="13"/>
      <color theme="3"/>
      <name val="Tahoma"/>
      <family val="2"/>
    </font>
    <font>
      <b/>
      <sz val="11"/>
      <color theme="3"/>
      <name val="Tahoma"/>
      <family val="2"/>
    </font>
    <font>
      <sz val="11"/>
      <color theme="1"/>
      <name val="Tahoma"/>
      <family val="2"/>
    </font>
    <font>
      <sz val="11"/>
      <color theme="0"/>
      <name val="Tahoma"/>
      <family val="2"/>
    </font>
    <font>
      <sz val="10"/>
      <color theme="0"/>
      <name val="Tahoma"/>
      <family val="2"/>
    </font>
    <font>
      <sz val="10"/>
      <name val="Tahoma"/>
      <family val="2"/>
    </font>
    <font>
      <b/>
      <sz val="32"/>
      <name val="Tahoma"/>
      <family val="2"/>
    </font>
    <font>
      <sz val="10"/>
      <color theme="7"/>
      <name val="Tahoma"/>
      <family val="2"/>
    </font>
    <font>
      <sz val="9"/>
      <name val="Tahoma"/>
      <family val="2"/>
    </font>
    <font>
      <b/>
      <sz val="16"/>
      <color theme="0"/>
      <name val="Tahoma"/>
      <family val="2"/>
    </font>
    <font>
      <sz val="11"/>
      <name val="Tahoma"/>
      <family val="2"/>
    </font>
    <font>
      <b/>
      <sz val="11"/>
      <name val="Tahoma"/>
      <family val="2"/>
    </font>
  </fonts>
  <fills count="38">
    <fill>
      <patternFill patternType="none"/>
    </fill>
    <fill>
      <patternFill patternType="gray125"/>
    </fill>
    <fill>
      <patternFill patternType="solid">
        <fgColor theme="7" tint="0.79998168889431442"/>
        <bgColor indexed="65"/>
      </patternFill>
    </fill>
    <fill>
      <patternFill patternType="solid">
        <fgColor theme="3"/>
        <bgColor indexed="64"/>
      </patternFill>
    </fill>
    <fill>
      <patternFill patternType="solid">
        <fgColor theme="0" tint="-4.9989318521683403E-2"/>
        <bgColor indexed="64"/>
      </patternFill>
    </fill>
    <fill>
      <patternFill patternType="solid">
        <fgColor theme="7"/>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style="thin">
        <color theme="7"/>
      </top>
      <bottom style="thin">
        <color theme="7"/>
      </bottom>
      <diagonal/>
    </border>
    <border>
      <left/>
      <right/>
      <top/>
      <bottom style="thin">
        <color theme="3"/>
      </bottom>
      <diagonal/>
    </border>
    <border>
      <left/>
      <right/>
      <top/>
      <bottom style="medium">
        <color theme="3"/>
      </bottom>
      <diagonal/>
    </border>
    <border>
      <left/>
      <right/>
      <top style="medium">
        <color theme="3"/>
      </top>
      <bottom/>
      <diagonal/>
    </border>
    <border>
      <left/>
      <right/>
      <top/>
      <bottom style="thick">
        <color theme="4" tint="0.499984740745262"/>
      </bottom>
      <diagonal/>
    </border>
    <border>
      <left/>
      <right/>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4">
    <xf numFmtId="0" fontId="0" fillId="0" borderId="0">
      <alignment wrapText="1" readingOrder="2"/>
    </xf>
    <xf numFmtId="0" fontId="8" fillId="0" borderId="0">
      <alignment horizontal="right" vertical="center" readingOrder="2"/>
    </xf>
    <xf numFmtId="0" fontId="11" fillId="5" borderId="0">
      <alignment horizontal="center" vertical="center" readingOrder="2"/>
    </xf>
    <xf numFmtId="164" fontId="5" fillId="0" borderId="0">
      <alignment vertical="center"/>
    </xf>
    <xf numFmtId="0" fontId="2" fillId="0" borderId="0">
      <alignment horizontal="right" vertical="center"/>
    </xf>
    <xf numFmtId="0" fontId="7" fillId="3" borderId="0">
      <alignment horizontal="left" vertical="center"/>
    </xf>
    <xf numFmtId="164" fontId="6" fillId="0" borderId="1">
      <alignment horizontal="right" vertical="center"/>
    </xf>
    <xf numFmtId="164" fontId="9" fillId="2" borderId="0">
      <alignment horizontal="right" vertical="center"/>
    </xf>
    <xf numFmtId="164" fontId="9" fillId="0" borderId="0">
      <alignment horizontal="right" vertical="center"/>
    </xf>
    <xf numFmtId="0" fontId="7" fillId="3" borderId="0">
      <alignment horizontal="right" vertical="center"/>
    </xf>
    <xf numFmtId="0" fontId="3" fillId="0" borderId="0">
      <alignment horizontal="left" vertical="center"/>
    </xf>
    <xf numFmtId="165" fontId="5" fillId="0" borderId="0">
      <alignment vertical="center"/>
    </xf>
    <xf numFmtId="0" fontId="2" fillId="0" borderId="0">
      <alignment horizontal="left" vertical="center"/>
    </xf>
    <xf numFmtId="165" fontId="10" fillId="0" borderId="0"/>
    <xf numFmtId="165" fontId="4" fillId="0" borderId="0">
      <alignment horizontal="right" vertical="center"/>
    </xf>
    <xf numFmtId="164" fontId="4" fillId="0" borderId="0">
      <alignment vertical="center"/>
    </xf>
    <xf numFmtId="164" fontId="4" fillId="0" borderId="0">
      <alignment horizontal="left" vertical="center"/>
    </xf>
    <xf numFmtId="0" fontId="2" fillId="0" borderId="0">
      <alignment horizontal="left" vertical="center"/>
    </xf>
    <xf numFmtId="0" fontId="25" fillId="0" borderId="5" applyNumberFormat="0" applyFill="0" applyAlignment="0" applyProtection="0"/>
    <xf numFmtId="43"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12" fillId="8" borderId="0" applyNumberFormat="0" applyBorder="0" applyAlignment="0" applyProtection="0"/>
    <xf numFmtId="0" fontId="13" fillId="9" borderId="0" applyNumberFormat="0" applyBorder="0" applyAlignment="0" applyProtection="0"/>
    <xf numFmtId="0" fontId="14" fillId="10" borderId="0" applyNumberFormat="0" applyBorder="0" applyAlignment="0" applyProtection="0"/>
    <xf numFmtId="0" fontId="16" fillId="11" borderId="9" applyNumberFormat="0" applyAlignment="0" applyProtection="0"/>
    <xf numFmtId="0" fontId="15" fillId="12" borderId="10" applyNumberFormat="0" applyAlignment="0" applyProtection="0"/>
    <xf numFmtId="0" fontId="17" fillId="12" borderId="9" applyNumberFormat="0" applyAlignment="0" applyProtection="0"/>
    <xf numFmtId="0" fontId="19" fillId="0" borderId="11" applyNumberFormat="0" applyFill="0" applyAlignment="0" applyProtection="0"/>
    <xf numFmtId="0" fontId="18" fillId="13" borderId="12" applyNumberFormat="0" applyAlignment="0" applyProtection="0"/>
    <xf numFmtId="0" fontId="20" fillId="0" borderId="0" applyNumberFormat="0" applyFill="0" applyBorder="0" applyAlignment="0" applyProtection="0"/>
    <xf numFmtId="0" fontId="10" fillId="14" borderId="13" applyNumberFormat="0" applyAlignment="0" applyProtection="0"/>
    <xf numFmtId="0" fontId="21" fillId="0" borderId="0" applyNumberFormat="0" applyFill="0" applyBorder="0" applyAlignment="0" applyProtection="0"/>
    <xf numFmtId="0" fontId="22" fillId="0" borderId="14" applyNumberFormat="0" applyFill="0" applyAlignment="0" applyProtection="0"/>
    <xf numFmtId="0" fontId="28"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8"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7" fillId="2"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8"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8"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cellStyleXfs>
  <cellXfs count="90">
    <xf numFmtId="0" fontId="0" fillId="0" borderId="0" xfId="0">
      <alignment wrapText="1" readingOrder="2"/>
    </xf>
    <xf numFmtId="0" fontId="0" fillId="0" borderId="0" xfId="0" applyAlignment="1"/>
    <xf numFmtId="0" fontId="2" fillId="0" borderId="0" xfId="12" applyAlignment="1">
      <alignment horizontal="left"/>
    </xf>
    <xf numFmtId="0" fontId="0" fillId="0" borderId="0" xfId="0" applyAlignment="1">
      <alignment vertical="center" wrapText="1"/>
    </xf>
    <xf numFmtId="0" fontId="0" fillId="0" borderId="0" xfId="0" applyAlignment="1">
      <alignment vertical="center"/>
    </xf>
    <xf numFmtId="0" fontId="0" fillId="0" borderId="0" xfId="0" applyAlignment="1">
      <alignment horizontal="right" vertical="center" wrapText="1" readingOrder="2"/>
    </xf>
    <xf numFmtId="0" fontId="0" fillId="0" borderId="0" xfId="0" applyAlignment="1">
      <alignment horizontal="right" wrapText="1" readingOrder="2"/>
    </xf>
    <xf numFmtId="0" fontId="11" fillId="6" borderId="0" xfId="2" applyFill="1" applyAlignment="1">
      <alignment horizontal="right" vertical="center" readingOrder="2"/>
    </xf>
    <xf numFmtId="0" fontId="8" fillId="6" borderId="0" xfId="1" applyFill="1" applyAlignment="1">
      <alignment horizontal="left" vertical="center" wrapText="1" readingOrder="2"/>
    </xf>
    <xf numFmtId="0" fontId="11" fillId="0" borderId="0" xfId="2" applyFill="1" applyAlignment="1">
      <alignment horizontal="right" vertical="center" readingOrder="2"/>
    </xf>
    <xf numFmtId="0" fontId="8" fillId="0" borderId="4" xfId="1" applyBorder="1" applyAlignment="1">
      <alignment horizontal="left" vertical="center" wrapText="1" readingOrder="2"/>
    </xf>
    <xf numFmtId="0" fontId="0" fillId="0" borderId="4" xfId="0" applyBorder="1" applyAlignment="1">
      <alignment horizontal="right" wrapText="1" readingOrder="2"/>
    </xf>
    <xf numFmtId="0" fontId="2" fillId="0" borderId="3" xfId="4" applyBorder="1" applyAlignment="1">
      <alignment horizontal="right" readingOrder="2"/>
    </xf>
    <xf numFmtId="0" fontId="2" fillId="0" borderId="3" xfId="4" applyBorder="1" applyAlignment="1">
      <alignment horizontal="left" readingOrder="2"/>
    </xf>
    <xf numFmtId="0" fontId="0" fillId="0" borderId="3" xfId="0" applyBorder="1" applyAlignment="1">
      <alignment horizontal="right" readingOrder="2"/>
    </xf>
    <xf numFmtId="0" fontId="3" fillId="0" borderId="0" xfId="10" applyAlignment="1">
      <alignment horizontal="right" vertical="center" readingOrder="2"/>
    </xf>
    <xf numFmtId="0" fontId="7" fillId="3" borderId="0" xfId="5" applyAlignment="1">
      <alignment horizontal="right" vertical="center" readingOrder="2"/>
    </xf>
    <xf numFmtId="0" fontId="7" fillId="3" borderId="0" xfId="9" applyAlignment="1">
      <alignment horizontal="left" vertical="center" readingOrder="2"/>
    </xf>
    <xf numFmtId="0" fontId="7" fillId="3" borderId="0" xfId="9" applyAlignment="1">
      <alignment horizontal="right" vertical="center" readingOrder="2"/>
    </xf>
    <xf numFmtId="0" fontId="0" fillId="4" borderId="0" xfId="0" applyFill="1" applyAlignment="1">
      <alignment horizontal="right" vertical="center" readingOrder="2"/>
    </xf>
    <xf numFmtId="0" fontId="0" fillId="0" borderId="0" xfId="0" applyAlignment="1">
      <alignment horizontal="right" vertical="center" readingOrder="2"/>
    </xf>
    <xf numFmtId="0" fontId="0" fillId="0" borderId="2" xfId="0" applyBorder="1" applyAlignment="1">
      <alignment horizontal="right" vertical="center" readingOrder="2"/>
    </xf>
    <xf numFmtId="164" fontId="5" fillId="0" borderId="0" xfId="3" applyAlignment="1">
      <alignment horizontal="right" vertical="center" readingOrder="2"/>
    </xf>
    <xf numFmtId="0" fontId="0" fillId="4" borderId="2" xfId="0" applyFill="1" applyBorder="1" applyAlignment="1">
      <alignment horizontal="right" vertical="center" readingOrder="2"/>
    </xf>
    <xf numFmtId="0" fontId="0" fillId="0" borderId="0" xfId="0" applyAlignment="1">
      <alignment horizontal="right" readingOrder="2"/>
    </xf>
    <xf numFmtId="0" fontId="0" fillId="7" borderId="0" xfId="0" applyFill="1" applyAlignment="1">
      <alignment horizontal="right" wrapText="1" readingOrder="2"/>
    </xf>
    <xf numFmtId="0" fontId="8" fillId="0" borderId="0" xfId="1" applyAlignment="1">
      <alignment horizontal="left" vertical="center" wrapText="1" readingOrder="2"/>
    </xf>
    <xf numFmtId="0" fontId="5" fillId="0" borderId="0" xfId="3" applyNumberFormat="1" applyAlignment="1">
      <alignment horizontal="right" vertical="center" readingOrder="2"/>
    </xf>
    <xf numFmtId="0" fontId="2" fillId="0" borderId="0" xfId="12" applyAlignment="1">
      <alignment horizontal="right" readingOrder="2"/>
    </xf>
    <xf numFmtId="0" fontId="8" fillId="0" borderId="0" xfId="1" applyAlignment="1">
      <alignment horizontal="left" vertical="center" readingOrder="2"/>
    </xf>
    <xf numFmtId="0" fontId="4" fillId="4" borderId="0" xfId="14" applyNumberFormat="1" applyFill="1" applyAlignment="1">
      <alignment horizontal="right" vertical="center" readingOrder="2"/>
    </xf>
    <xf numFmtId="165" fontId="4" fillId="4" borderId="0" xfId="14" applyFill="1" applyAlignment="1">
      <alignment horizontal="left" vertical="center" readingOrder="2"/>
    </xf>
    <xf numFmtId="0" fontId="4" fillId="0" borderId="2" xfId="14" applyNumberFormat="1" applyBorder="1" applyAlignment="1">
      <alignment horizontal="right" vertical="center" readingOrder="2"/>
    </xf>
    <xf numFmtId="165" fontId="4" fillId="0" borderId="2" xfId="14" applyBorder="1" applyAlignment="1">
      <alignment horizontal="left" vertical="center" readingOrder="2"/>
    </xf>
    <xf numFmtId="0" fontId="29" fillId="0" borderId="0" xfId="0" applyFont="1" applyAlignment="1">
      <alignment horizontal="right" wrapText="1" readingOrder="2"/>
    </xf>
    <xf numFmtId="0" fontId="30" fillId="5" borderId="0" xfId="0" applyFont="1" applyFill="1" applyAlignment="1">
      <alignment horizontal="right" wrapText="1" readingOrder="2"/>
    </xf>
    <xf numFmtId="0" fontId="31" fillId="6" borderId="0" xfId="1" applyFont="1" applyFill="1" applyAlignment="1">
      <alignment horizontal="left" vertical="center" readingOrder="2"/>
    </xf>
    <xf numFmtId="0" fontId="30" fillId="0" borderId="0" xfId="0" applyFont="1">
      <alignment wrapText="1" readingOrder="2"/>
    </xf>
    <xf numFmtId="0" fontId="30" fillId="0" borderId="0" xfId="0" applyFont="1" applyAlignment="1">
      <alignment horizontal="right" wrapText="1" readingOrder="2"/>
    </xf>
    <xf numFmtId="0" fontId="29" fillId="0" borderId="0" xfId="0" applyFont="1" applyAlignment="1">
      <alignment horizontal="right" vertical="center" readingOrder="2"/>
    </xf>
    <xf numFmtId="0" fontId="5" fillId="0" borderId="0" xfId="0" applyFont="1" applyAlignment="1">
      <alignment horizontal="right" vertical="center" readingOrder="2"/>
    </xf>
    <xf numFmtId="0" fontId="29" fillId="0" borderId="0" xfId="0" applyFont="1">
      <alignment wrapText="1" readingOrder="2"/>
    </xf>
    <xf numFmtId="0" fontId="29" fillId="0" borderId="0" xfId="0" applyFont="1" applyAlignment="1">
      <alignment horizontal="right" vertical="center" wrapText="1" readingOrder="2"/>
    </xf>
    <xf numFmtId="0" fontId="32" fillId="5" borderId="0" xfId="0" applyFont="1" applyFill="1" applyAlignment="1">
      <alignment horizontal="right" wrapText="1" readingOrder="2"/>
    </xf>
    <xf numFmtId="0" fontId="31" fillId="7" borderId="0" xfId="1" applyFont="1" applyFill="1" applyAlignment="1">
      <alignment horizontal="left" vertical="center" readingOrder="2"/>
    </xf>
    <xf numFmtId="0" fontId="32" fillId="0" borderId="0" xfId="0" applyFont="1" applyAlignment="1">
      <alignment horizontal="right" wrapText="1" readingOrder="2"/>
    </xf>
    <xf numFmtId="0" fontId="30" fillId="0" borderId="3" xfId="0" applyFont="1" applyBorder="1" applyAlignment="1">
      <alignment horizontal="right" readingOrder="2"/>
    </xf>
    <xf numFmtId="0" fontId="30" fillId="0" borderId="0" xfId="0" applyFont="1" applyAlignment="1"/>
    <xf numFmtId="0" fontId="29" fillId="0" borderId="0" xfId="0" applyFont="1" applyAlignment="1">
      <alignment vertical="center" wrapText="1"/>
    </xf>
    <xf numFmtId="0" fontId="33" fillId="0" borderId="0" xfId="0" applyFont="1" applyAlignment="1"/>
    <xf numFmtId="0" fontId="33" fillId="0" borderId="0" xfId="0" applyFont="1" applyAlignment="1">
      <alignment horizontal="left"/>
    </xf>
    <xf numFmtId="0" fontId="30" fillId="0" borderId="0" xfId="0" applyFont="1" applyAlignment="1">
      <alignment horizontal="left"/>
    </xf>
    <xf numFmtId="0" fontId="30" fillId="0" borderId="4" xfId="0" applyFont="1" applyBorder="1" applyAlignment="1">
      <alignment horizontal="right" wrapText="1" readingOrder="2"/>
    </xf>
    <xf numFmtId="0" fontId="30" fillId="0" borderId="0" xfId="0" applyFont="1" applyAlignment="1">
      <alignment horizontal="right" vertical="center" readingOrder="2"/>
    </xf>
    <xf numFmtId="0" fontId="30" fillId="0" borderId="0" xfId="0" applyFont="1" applyAlignment="1">
      <alignment vertical="center"/>
    </xf>
    <xf numFmtId="0" fontId="34" fillId="3" borderId="0" xfId="18" applyFont="1" applyFill="1" applyBorder="1" applyAlignment="1">
      <alignment horizontal="center" vertical="center" readingOrder="2"/>
    </xf>
    <xf numFmtId="0" fontId="35" fillId="0" borderId="0" xfId="0" applyFont="1" applyAlignment="1">
      <alignment horizontal="right" vertical="center" wrapText="1" readingOrder="2"/>
    </xf>
    <xf numFmtId="0" fontId="36" fillId="0" borderId="0" xfId="0" applyFont="1" applyAlignment="1">
      <alignment horizontal="right" wrapText="1" readingOrder="2"/>
    </xf>
    <xf numFmtId="0" fontId="35" fillId="0" borderId="0" xfId="0" applyFont="1" applyAlignment="1">
      <alignment horizontal="right" wrapText="1" readingOrder="2"/>
    </xf>
    <xf numFmtId="165" fontId="0" fillId="4" borderId="0" xfId="0" applyNumberFormat="1" applyFill="1" applyAlignment="1">
      <alignment horizontal="left" vertical="center" readingOrder="2"/>
    </xf>
    <xf numFmtId="165" fontId="0" fillId="0" borderId="0" xfId="0" applyNumberFormat="1" applyAlignment="1">
      <alignment horizontal="left" vertical="center" readingOrder="2"/>
    </xf>
    <xf numFmtId="165" fontId="0" fillId="0" borderId="2" xfId="0" applyNumberFormat="1" applyBorder="1" applyAlignment="1">
      <alignment horizontal="left" vertical="center" readingOrder="2"/>
    </xf>
    <xf numFmtId="165" fontId="5" fillId="0" borderId="0" xfId="3" applyNumberFormat="1" applyAlignment="1">
      <alignment horizontal="left" vertical="center" readingOrder="2"/>
    </xf>
    <xf numFmtId="165" fontId="0" fillId="4" borderId="2" xfId="0" applyNumberFormat="1" applyFill="1" applyBorder="1" applyAlignment="1">
      <alignment horizontal="left" vertical="center" readingOrder="2"/>
    </xf>
    <xf numFmtId="165" fontId="5" fillId="0" borderId="0" xfId="11" applyAlignment="1">
      <alignment horizontal="left" vertical="center" readingOrder="2"/>
    </xf>
    <xf numFmtId="165" fontId="5" fillId="0" borderId="0" xfId="0" applyNumberFormat="1" applyFont="1" applyAlignment="1">
      <alignment horizontal="left" vertical="center" readingOrder="2"/>
    </xf>
    <xf numFmtId="0" fontId="0" fillId="7" borderId="0" xfId="0" applyFill="1" applyAlignment="1">
      <alignment horizontal="center" readingOrder="2"/>
    </xf>
    <xf numFmtId="0" fontId="11" fillId="5" borderId="4" xfId="2" applyBorder="1">
      <alignment horizontal="center" vertical="center" readingOrder="2"/>
    </xf>
    <xf numFmtId="0" fontId="8" fillId="3" borderId="0" xfId="1" applyFill="1" applyAlignment="1">
      <alignment horizontal="center" vertical="center" wrapText="1" readingOrder="2"/>
    </xf>
    <xf numFmtId="0" fontId="8" fillId="3" borderId="3" xfId="1" applyFill="1" applyBorder="1" applyAlignment="1">
      <alignment horizontal="center" vertical="center" wrapText="1" readingOrder="2"/>
    </xf>
    <xf numFmtId="0" fontId="30" fillId="0" borderId="0" xfId="0" applyFont="1" applyAlignment="1">
      <alignment horizontal="center"/>
    </xf>
    <xf numFmtId="0" fontId="29" fillId="0" borderId="0" xfId="0" applyFont="1" applyAlignment="1">
      <alignment horizontal="center" wrapText="1" readingOrder="2"/>
    </xf>
    <xf numFmtId="0" fontId="2" fillId="0" borderId="0" xfId="17" applyAlignment="1">
      <alignment horizontal="right" vertical="center" readingOrder="2"/>
    </xf>
    <xf numFmtId="0" fontId="0" fillId="4" borderId="0" xfId="0" applyFill="1" applyAlignment="1">
      <alignment horizontal="right" vertical="center" wrapText="1" readingOrder="2"/>
    </xf>
    <xf numFmtId="0" fontId="0" fillId="4" borderId="0" xfId="13" applyNumberFormat="1" applyFont="1" applyFill="1" applyAlignment="1">
      <alignment horizontal="left" vertical="center" readingOrder="2"/>
    </xf>
    <xf numFmtId="165" fontId="0" fillId="4" borderId="0" xfId="13" applyFont="1" applyFill="1" applyAlignment="1">
      <alignment horizontal="right" vertical="center" readingOrder="2"/>
    </xf>
    <xf numFmtId="165" fontId="0" fillId="4" borderId="0" xfId="13" applyFont="1" applyFill="1" applyAlignment="1">
      <alignment horizontal="left" vertical="center" readingOrder="2"/>
    </xf>
    <xf numFmtId="0" fontId="0" fillId="0" borderId="0" xfId="13" applyNumberFormat="1" applyFont="1" applyAlignment="1">
      <alignment horizontal="left" vertical="center" readingOrder="2"/>
    </xf>
    <xf numFmtId="165" fontId="0" fillId="0" borderId="0" xfId="13" applyFont="1" applyAlignment="1">
      <alignment horizontal="right" vertical="center" readingOrder="2"/>
    </xf>
    <xf numFmtId="165" fontId="0" fillId="0" borderId="0" xfId="13" applyFont="1" applyAlignment="1">
      <alignment horizontal="left" vertical="center" readingOrder="2"/>
    </xf>
    <xf numFmtId="0" fontId="0" fillId="4" borderId="2" xfId="0" applyFill="1" applyBorder="1" applyAlignment="1">
      <alignment horizontal="right" vertical="center" wrapText="1" readingOrder="2"/>
    </xf>
    <xf numFmtId="0" fontId="0" fillId="4" borderId="2" xfId="13" applyNumberFormat="1" applyFont="1" applyFill="1" applyBorder="1" applyAlignment="1">
      <alignment horizontal="left" vertical="center" readingOrder="2"/>
    </xf>
    <xf numFmtId="165" fontId="0" fillId="4" borderId="2" xfId="13" applyFont="1" applyFill="1" applyBorder="1" applyAlignment="1">
      <alignment horizontal="right" vertical="center" readingOrder="2"/>
    </xf>
    <xf numFmtId="165" fontId="0" fillId="4" borderId="6" xfId="13" applyFont="1" applyFill="1" applyBorder="1" applyAlignment="1">
      <alignment horizontal="left" vertical="center" readingOrder="2"/>
    </xf>
    <xf numFmtId="0" fontId="5" fillId="0" borderId="0" xfId="0" applyFont="1" applyAlignment="1">
      <alignment horizontal="right" vertical="center" wrapText="1" readingOrder="2"/>
    </xf>
    <xf numFmtId="165" fontId="5" fillId="0" borderId="0" xfId="0" applyNumberFormat="1" applyFont="1" applyAlignment="1">
      <alignment horizontal="right" vertical="center" wrapText="1" readingOrder="2"/>
    </xf>
    <xf numFmtId="0" fontId="0" fillId="0" borderId="6" xfId="0" applyBorder="1" applyAlignment="1">
      <alignment horizontal="right" vertical="center" wrapText="1" readingOrder="2"/>
    </xf>
    <xf numFmtId="0" fontId="0" fillId="0" borderId="2" xfId="13" applyNumberFormat="1" applyFont="1" applyBorder="1" applyAlignment="1">
      <alignment horizontal="left" vertical="center" readingOrder="2"/>
    </xf>
    <xf numFmtId="165" fontId="0" fillId="0" borderId="6" xfId="13" applyFont="1" applyBorder="1" applyAlignment="1">
      <alignment horizontal="right" vertical="center" readingOrder="2"/>
    </xf>
    <xf numFmtId="165" fontId="0" fillId="0" borderId="6" xfId="13" applyFont="1" applyBorder="1" applyAlignment="1">
      <alignment horizontal="left" vertical="center" readingOrder="2"/>
    </xf>
  </cellXfs>
  <cellStyles count="64">
    <cellStyle name="20% - تمييز1" xfId="41" builtinId="30" customBuiltin="1"/>
    <cellStyle name="20% - تمييز2" xfId="45" builtinId="34" customBuiltin="1"/>
    <cellStyle name="20% - تمييز3" xfId="49" builtinId="38" customBuiltin="1"/>
    <cellStyle name="20% - تمييز4" xfId="53" builtinId="42" customBuiltin="1"/>
    <cellStyle name="20% - تمييز5" xfId="57" builtinId="46" customBuiltin="1"/>
    <cellStyle name="20% - تمييز6" xfId="61" builtinId="50" customBuiltin="1"/>
    <cellStyle name="40% - تمييز1" xfId="42" builtinId="31" customBuiltin="1"/>
    <cellStyle name="40% - تمييز2" xfId="46" builtinId="35" customBuiltin="1"/>
    <cellStyle name="40% - تمييز3" xfId="50" builtinId="39" customBuiltin="1"/>
    <cellStyle name="40% - تمييز4" xfId="54" builtinId="43" customBuiltin="1"/>
    <cellStyle name="40% - تمييز5" xfId="58" builtinId="47" customBuiltin="1"/>
    <cellStyle name="40% - تمييز6" xfId="62" builtinId="51" customBuiltin="1"/>
    <cellStyle name="60% - تمييز1" xfId="43" builtinId="32" customBuiltin="1"/>
    <cellStyle name="60% - تمييز2" xfId="47" builtinId="36" customBuiltin="1"/>
    <cellStyle name="60% - تمييز3" xfId="51" builtinId="40" customBuiltin="1"/>
    <cellStyle name="60% - تمييز4" xfId="55" builtinId="44" customBuiltin="1"/>
    <cellStyle name="60% - تمييز5" xfId="59" builtinId="48" customBuiltin="1"/>
    <cellStyle name="60% - تمييز6" xfId="63" builtinId="52" customBuiltin="1"/>
    <cellStyle name="Comma" xfId="19" builtinId="3" customBuiltin="1"/>
    <cellStyle name="Comma [0]" xfId="20" builtinId="6" customBuiltin="1"/>
    <cellStyle name="Currency" xfId="21" builtinId="4" customBuiltin="1"/>
    <cellStyle name="Currency [0]" xfId="22" builtinId="7" customBuiltin="1"/>
    <cellStyle name="Percent" xfId="23" builtinId="5" customBuiltin="1"/>
    <cellStyle name="إخراج" xfId="32" builtinId="21" customBuiltin="1"/>
    <cellStyle name="إدخال" xfId="31" builtinId="20" customBuiltin="1"/>
    <cellStyle name="الإجمالي" xfId="39" builtinId="25" customBuiltin="1"/>
    <cellStyle name="الإجمالي - العناوين الرئيسية" xfId="4" xr:uid="{00000000-0005-0000-0000-00000D000000}"/>
    <cellStyle name="الإجمالي - العناوين الرئيسية 2" xfId="10" xr:uid="{00000000-0005-0000-0000-00000E000000}"/>
    <cellStyle name="الإجمالي - العناوين الرئيسية 3" xfId="14" xr:uid="{00000000-0005-0000-0000-00000F000000}"/>
    <cellStyle name="الإجمالي - العناوين الرئيسية 3 2" xfId="16" xr:uid="{00000000-0005-0000-0000-000010000000}"/>
    <cellStyle name="الإجمالي - العناوين الرئيسية 4" xfId="17" xr:uid="{00000000-0005-0000-0000-000011000000}"/>
    <cellStyle name="الإجمالي - العنوان" xfId="3" xr:uid="{00000000-0005-0000-0000-00000A000000}"/>
    <cellStyle name="الإجمالي - العنوان 2" xfId="11" xr:uid="{00000000-0005-0000-0000-00000B000000}"/>
    <cellStyle name="الإجمالي - العنوان 3" xfId="15" xr:uid="{00000000-0005-0000-0000-00000C000000}"/>
    <cellStyle name="الجدول - الإجمالي" xfId="6" xr:uid="{00000000-0005-0000-0000-000006000000}"/>
    <cellStyle name="الجدول - العنوان 2" xfId="9" xr:uid="{00000000-0005-0000-0000-000005000000}"/>
    <cellStyle name="تمييز1" xfId="40" builtinId="29" customBuiltin="1"/>
    <cellStyle name="تمييز2" xfId="44" builtinId="33" customBuiltin="1"/>
    <cellStyle name="تمييز3" xfId="48" builtinId="37" customBuiltin="1"/>
    <cellStyle name="تمييز4" xfId="52" builtinId="41" customBuiltin="1"/>
    <cellStyle name="تمييز5" xfId="56" builtinId="45" customBuiltin="1"/>
    <cellStyle name="تمييز6" xfId="60" builtinId="49" customBuiltin="1"/>
    <cellStyle name="جيد" xfId="28" builtinId="26" customBuiltin="1"/>
    <cellStyle name="حساب" xfId="33" builtinId="22" customBuiltin="1"/>
    <cellStyle name="خلية العنوان" xfId="1" xr:uid="{00000000-0005-0000-0000-000009000000}"/>
    <cellStyle name="خلية تدقيق" xfId="35" builtinId="23" customBuiltin="1"/>
    <cellStyle name="خلية مرتبطة" xfId="34" builtinId="24" customBuiltin="1"/>
    <cellStyle name="رأس الجدول" xfId="5" xr:uid="{00000000-0005-0000-0000-000007000000}"/>
    <cellStyle name="رأس الجدول 2" xfId="12" xr:uid="{00000000-0005-0000-0000-000008000000}"/>
    <cellStyle name="سيئ" xfId="29" builtinId="27" customBuiltin="1"/>
    <cellStyle name="شريط الصف الأول" xfId="7" xr:uid="{00000000-0005-0000-0000-000000000000}"/>
    <cellStyle name="شريط الصف الثاني" xfId="8" xr:uid="{00000000-0005-0000-0000-000003000000}"/>
    <cellStyle name="عادي" xfId="0" builtinId="0" customBuiltin="1"/>
    <cellStyle name="عادي 2" xfId="13" xr:uid="{00000000-0005-0000-0000-000002000000}"/>
    <cellStyle name="عنوان" xfId="24" builtinId="15" customBuiltin="1"/>
    <cellStyle name="عنوان 1" xfId="25" builtinId="16" customBuiltin="1"/>
    <cellStyle name="عنوان 2" xfId="18" builtinId="17" customBuiltin="1"/>
    <cellStyle name="عنوان 3" xfId="26" builtinId="18" customBuiltin="1"/>
    <cellStyle name="عنوان 4" xfId="27" builtinId="19" customBuiltin="1"/>
    <cellStyle name="عنوان فرعي" xfId="2" xr:uid="{00000000-0005-0000-0000-000004000000}"/>
    <cellStyle name="محايد" xfId="30" builtinId="28" customBuiltin="1"/>
    <cellStyle name="ملاحظة" xfId="37" builtinId="10" customBuiltin="1"/>
    <cellStyle name="نص تحذير" xfId="36" builtinId="11" customBuiltin="1"/>
    <cellStyle name="نص توضيحي" xfId="38" builtinId="53" customBuiltin="1"/>
  </cellStyles>
  <dxfs count="136">
    <dxf>
      <font>
        <strike val="0"/>
        <outline val="0"/>
        <shadow val="0"/>
        <u val="none"/>
        <vertAlign val="baseline"/>
        <name val="Tahoma"/>
        <family val="2"/>
        <scheme val="none"/>
      </font>
      <numFmt numFmtId="0" formatCode="General"/>
      <alignment vertical="center" textRotation="0" wrapText="0" indent="0" justifyLastLine="0" shrinkToFit="0" readingOrder="2"/>
    </dxf>
    <dxf>
      <font>
        <strike val="0"/>
        <outline val="0"/>
        <shadow val="0"/>
        <u val="none"/>
        <vertAlign val="baseline"/>
        <name val="Tahoma"/>
        <family val="2"/>
        <scheme val="none"/>
      </font>
      <numFmt numFmtId="0" formatCode="General"/>
      <alignment vertical="center" textRotation="0" wrapText="0" indent="0" justifyLastLine="0" shrinkToFit="0" readingOrder="2"/>
    </dxf>
    <dxf>
      <font>
        <strike val="0"/>
        <outline val="0"/>
        <shadow val="0"/>
        <u val="none"/>
        <vertAlign val="baseline"/>
        <name val="Tahoma"/>
        <family val="2"/>
        <scheme val="none"/>
      </font>
      <numFmt numFmtId="0" formatCode="General"/>
      <alignment vertical="center" textRotation="0" wrapText="0" indent="0" justifyLastLine="0" shrinkToFit="0" readingOrder="2"/>
    </dxf>
    <dxf>
      <font>
        <b/>
        <i val="0"/>
        <strike val="0"/>
        <condense val="0"/>
        <extend val="0"/>
        <outline val="0"/>
        <shadow val="0"/>
        <u val="none"/>
        <vertAlign val="baseline"/>
        <sz val="12"/>
        <color theme="7"/>
        <name val="Tahoma"/>
        <family val="2"/>
        <scheme val="none"/>
      </font>
      <numFmt numFmtId="165" formatCode="&quot;ر.س.‏&quot;\ #,##0.00_-"/>
      <fill>
        <patternFill patternType="none">
          <fgColor indexed="64"/>
          <bgColor indexed="65"/>
        </patternFill>
      </fill>
      <alignment horizontal="left" vertical="center" textRotation="0" wrapText="0" indent="0" justifyLastLine="0" shrinkToFit="0" readingOrder="2"/>
      <protection locked="1" hidden="0"/>
    </dxf>
    <dxf>
      <font>
        <strike val="0"/>
        <outline val="0"/>
        <shadow val="0"/>
        <u val="none"/>
        <vertAlign val="baseline"/>
        <name val="Tahoma"/>
        <family val="2"/>
        <scheme val="none"/>
      </font>
      <alignment horizontal="left" vertical="center" textRotation="0" wrapText="0" indent="0" justifyLastLine="0" shrinkToFit="0" readingOrder="2"/>
    </dxf>
    <dxf>
      <font>
        <b/>
        <i val="0"/>
        <strike val="0"/>
        <condense val="0"/>
        <extend val="0"/>
        <outline val="0"/>
        <shadow val="0"/>
        <u val="none"/>
        <vertAlign val="baseline"/>
        <sz val="12"/>
        <color theme="7"/>
        <name val="Tahoma"/>
        <family val="2"/>
        <scheme val="none"/>
      </font>
      <numFmt numFmtId="165" formatCode="&quot;ر.س.‏&quot;\ #,##0.00_-"/>
      <fill>
        <patternFill patternType="none">
          <fgColor indexed="64"/>
          <bgColor indexed="65"/>
        </patternFill>
      </fill>
      <alignment horizontal="left" vertical="center" textRotation="0" wrapText="0" indent="0" justifyLastLine="0" shrinkToFit="0" readingOrder="2"/>
      <protection locked="1" hidden="0"/>
    </dxf>
    <dxf>
      <font>
        <strike val="0"/>
        <outline val="0"/>
        <shadow val="0"/>
        <u val="none"/>
        <vertAlign val="baseline"/>
        <name val="Tahoma"/>
        <family val="2"/>
        <scheme val="none"/>
      </font>
      <alignment horizontal="left" vertical="center" textRotation="0" wrapText="0" indent="0" justifyLastLine="0" shrinkToFit="0" readingOrder="2"/>
    </dxf>
    <dxf>
      <font>
        <b/>
        <i val="0"/>
        <strike val="0"/>
        <condense val="0"/>
        <extend val="0"/>
        <outline val="0"/>
        <shadow val="0"/>
        <u val="none"/>
        <vertAlign val="baseline"/>
        <sz val="12"/>
        <color theme="7"/>
        <name val="Tahoma"/>
        <family val="2"/>
        <scheme val="none"/>
      </font>
      <numFmt numFmtId="164" formatCode="&quot;$&quot;#,##0.00"/>
      <fill>
        <patternFill patternType="none">
          <fgColor indexed="64"/>
          <bgColor indexed="65"/>
        </patternFill>
      </fill>
      <alignment horizontal="right" vertical="center" textRotation="0" wrapText="0" indent="0" justifyLastLine="0" shrinkToFit="0" readingOrder="2"/>
      <protection locked="1" hidden="0"/>
    </dxf>
    <dxf>
      <font>
        <strike val="0"/>
        <outline val="0"/>
        <shadow val="0"/>
        <u val="none"/>
        <vertAlign val="baseline"/>
        <name val="Tahoma"/>
        <family val="2"/>
        <scheme val="none"/>
      </font>
      <numFmt numFmtId="0" formatCode="General"/>
      <alignment vertical="center" textRotation="0" wrapText="0" indent="0" justifyLastLine="0" shrinkToFit="0" readingOrder="2"/>
    </dxf>
    <dxf>
      <font>
        <b/>
        <i val="0"/>
        <strike val="0"/>
        <condense val="0"/>
        <extend val="0"/>
        <outline val="0"/>
        <shadow val="0"/>
        <u val="none"/>
        <vertAlign val="baseline"/>
        <sz val="12"/>
        <color theme="7"/>
        <name val="Tahoma"/>
        <family val="2"/>
        <scheme val="none"/>
      </font>
      <numFmt numFmtId="165" formatCode="&quot;ر.س.‏&quot;\ #,##0.00_-"/>
      <alignment horizontal="right" vertical="center" textRotation="0" wrapText="1" indent="0" justifyLastLine="0" shrinkToFit="0" readingOrder="2"/>
    </dxf>
    <dxf>
      <font>
        <strike val="0"/>
        <outline val="0"/>
        <shadow val="0"/>
        <u val="none"/>
        <vertAlign val="baseline"/>
        <name val="Tahoma"/>
        <family val="2"/>
        <scheme val="none"/>
      </font>
      <alignment horizontal="left" vertical="center" textRotation="0" wrapText="0" indent="0" justifyLastLine="0" shrinkToFit="0" readingOrder="2"/>
    </dxf>
    <dxf>
      <font>
        <b/>
        <i val="0"/>
        <strike val="0"/>
        <condense val="0"/>
        <extend val="0"/>
        <outline val="0"/>
        <shadow val="0"/>
        <u val="none"/>
        <vertAlign val="baseline"/>
        <sz val="12"/>
        <color theme="7"/>
        <name val="Tahoma"/>
        <family val="2"/>
        <scheme val="none"/>
      </font>
      <numFmt numFmtId="165" formatCode="&quot;ر.س.‏&quot;\ #,##0.00_-"/>
      <alignment horizontal="right" vertical="center" textRotation="0" wrapText="1" indent="0" justifyLastLine="0" shrinkToFit="0" readingOrder="2"/>
    </dxf>
    <dxf>
      <font>
        <strike val="0"/>
        <outline val="0"/>
        <shadow val="0"/>
        <u val="none"/>
        <vertAlign val="baseline"/>
        <name val="Tahoma"/>
        <family val="2"/>
        <scheme val="none"/>
      </font>
      <alignment horizontal="left" vertical="center" textRotation="0" wrapText="0" indent="0" justifyLastLine="0" shrinkToFit="0" readingOrder="2"/>
    </dxf>
    <dxf>
      <font>
        <b/>
        <i val="0"/>
        <strike val="0"/>
        <condense val="0"/>
        <extend val="0"/>
        <outline val="0"/>
        <shadow val="0"/>
        <u val="none"/>
        <vertAlign val="baseline"/>
        <sz val="12"/>
        <color theme="7"/>
        <name val="Tahoma"/>
        <family val="2"/>
        <scheme val="none"/>
      </font>
      <alignment horizontal="right" vertical="center" textRotation="0" wrapText="1" indent="0" justifyLastLine="0" shrinkToFit="0" readingOrder="2"/>
    </dxf>
    <dxf>
      <font>
        <strike val="0"/>
        <outline val="0"/>
        <shadow val="0"/>
        <u val="none"/>
        <vertAlign val="baseline"/>
        <sz val="12"/>
        <color theme="7" tint="-0.24994659260841701"/>
        <name val="Tahoma"/>
        <family val="2"/>
        <scheme val="none"/>
      </font>
      <alignment horizontal="right" vertical="center" textRotation="0" wrapText="0" indent="0" justifyLastLine="0" shrinkToFit="0" readingOrder="2"/>
    </dxf>
    <dxf>
      <font>
        <b/>
        <i val="0"/>
        <strike val="0"/>
        <condense val="0"/>
        <extend val="0"/>
        <outline val="0"/>
        <shadow val="0"/>
        <u val="none"/>
        <vertAlign val="baseline"/>
        <sz val="12"/>
        <color theme="7"/>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numFmt numFmtId="0" formatCode="General"/>
      <alignment vertical="center" textRotation="0" indent="0" justifyLastLine="0" shrinkToFit="0" readingOrder="2"/>
    </dxf>
    <dxf>
      <font>
        <b/>
        <i val="0"/>
        <strike val="0"/>
        <condense val="0"/>
        <extend val="0"/>
        <outline val="0"/>
        <shadow val="0"/>
        <u val="none"/>
        <vertAlign val="baseline"/>
        <sz val="12"/>
        <color theme="7"/>
        <name val="Tahoma"/>
        <family val="2"/>
        <scheme val="none"/>
      </font>
      <alignment horizontal="right" vertical="center" textRotation="0" wrapText="1" indent="0" justifyLastLine="0" shrinkToFit="0" readingOrder="2"/>
    </dxf>
    <dxf>
      <font>
        <strike val="0"/>
        <outline val="0"/>
        <shadow val="0"/>
        <u val="none"/>
        <vertAlign val="baseline"/>
        <sz val="12"/>
        <color theme="7" tint="-0.24994659260841701"/>
        <name val="Tahoma"/>
        <family val="2"/>
        <scheme val="none"/>
      </font>
      <alignment horizontal="right" vertical="center" textRotation="0" wrapText="1" indent="0" justifyLastLine="0" shrinkToFit="0" readingOrder="2"/>
    </dxf>
    <dxf>
      <font>
        <b/>
        <i val="0"/>
        <strike val="0"/>
        <condense val="0"/>
        <extend val="0"/>
        <outline val="0"/>
        <shadow val="0"/>
        <u val="none"/>
        <vertAlign val="baseline"/>
        <sz val="12"/>
        <color theme="7"/>
        <name val="Tahoma"/>
        <family val="2"/>
        <scheme val="none"/>
      </font>
      <alignment horizontal="right" vertical="center" textRotation="0" wrapText="1" indent="0" justifyLastLine="0" shrinkToFit="0" readingOrder="2"/>
    </dxf>
    <dxf>
      <font>
        <strike val="0"/>
        <outline val="0"/>
        <shadow val="0"/>
        <u val="none"/>
        <vertAlign val="baseline"/>
        <sz val="12"/>
        <color theme="7" tint="-0.24994659260841701"/>
        <name val="Tahoma"/>
        <family val="2"/>
        <scheme val="none"/>
      </font>
      <alignment horizontal="right" vertical="center" textRotation="0" wrapText="1" indent="0" justifyLastLine="0" shrinkToFit="0" readingOrder="2"/>
    </dxf>
    <dxf>
      <font>
        <b/>
        <i val="0"/>
        <strike val="0"/>
        <condense val="0"/>
        <extend val="0"/>
        <outline val="0"/>
        <shadow val="0"/>
        <u val="none"/>
        <vertAlign val="baseline"/>
        <sz val="12"/>
        <color theme="7"/>
        <name val="Tahoma"/>
        <family val="2"/>
        <scheme val="none"/>
      </font>
      <numFmt numFmtId="165" formatCode="&quot;ر.س.‏&quot;\ #,##0.00_-"/>
      <alignment horizontal="right" vertical="center" textRotation="0" wrapText="1" indent="0" justifyLastLine="0" shrinkToFit="0" readingOrder="2"/>
    </dxf>
    <dxf>
      <font>
        <strike val="0"/>
        <outline val="0"/>
        <shadow val="0"/>
        <u val="none"/>
        <vertAlign val="baseline"/>
        <name val="Tahoma"/>
        <family val="2"/>
        <scheme val="none"/>
      </font>
      <alignment horizontal="left" vertical="center" textRotation="0" wrapText="0" indent="0" justifyLastLine="0" shrinkToFit="0" readingOrder="2"/>
    </dxf>
    <dxf>
      <font>
        <b/>
        <i val="0"/>
        <strike val="0"/>
        <condense val="0"/>
        <extend val="0"/>
        <outline val="0"/>
        <shadow val="0"/>
        <u val="none"/>
        <vertAlign val="baseline"/>
        <sz val="12"/>
        <color theme="7"/>
        <name val="Tahoma"/>
        <family val="2"/>
        <scheme val="none"/>
      </font>
      <numFmt numFmtId="165" formatCode="&quot;ر.س.‏&quot;\ #,##0.00_-"/>
      <alignment horizontal="right" vertical="center" textRotation="0" wrapText="1" indent="0" justifyLastLine="0" shrinkToFit="0" readingOrder="2"/>
    </dxf>
    <dxf>
      <font>
        <strike val="0"/>
        <outline val="0"/>
        <shadow val="0"/>
        <u val="none"/>
        <vertAlign val="baseline"/>
        <name val="Tahoma"/>
        <family val="2"/>
        <scheme val="none"/>
      </font>
      <alignment horizontal="left" vertical="center" textRotation="0" wrapText="0" indent="0" justifyLastLine="0" shrinkToFit="0" readingOrder="2"/>
    </dxf>
    <dxf>
      <font>
        <b/>
        <i val="0"/>
        <strike val="0"/>
        <condense val="0"/>
        <extend val="0"/>
        <outline val="0"/>
        <shadow val="0"/>
        <u val="none"/>
        <vertAlign val="baseline"/>
        <sz val="12"/>
        <color theme="7"/>
        <name val="Tahoma"/>
        <family val="2"/>
        <scheme val="none"/>
      </font>
      <alignment horizontal="right" vertical="center" textRotation="0" wrapText="1" indent="0" justifyLastLine="0" shrinkToFit="0" readingOrder="2"/>
    </dxf>
    <dxf>
      <font>
        <strike val="0"/>
        <outline val="0"/>
        <shadow val="0"/>
        <u val="none"/>
        <vertAlign val="baseline"/>
        <sz val="12"/>
        <color theme="7" tint="-0.24994659260841701"/>
        <name val="Tahoma"/>
        <family val="2"/>
        <scheme val="none"/>
      </font>
      <alignment horizontal="right" vertical="center" textRotation="0" wrapText="0" indent="0" justifyLastLine="0" shrinkToFit="0" readingOrder="2"/>
    </dxf>
    <dxf>
      <font>
        <b/>
        <i val="0"/>
        <strike val="0"/>
        <condense val="0"/>
        <extend val="0"/>
        <outline val="0"/>
        <shadow val="0"/>
        <u val="none"/>
        <vertAlign val="baseline"/>
        <sz val="12"/>
        <color theme="7"/>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vertical="center" textRotation="0" indent="0" justifyLastLine="0" shrinkToFit="0" readingOrder="2"/>
    </dxf>
    <dxf>
      <font>
        <b/>
        <i val="0"/>
        <strike val="0"/>
        <condense val="0"/>
        <extend val="0"/>
        <outline val="0"/>
        <shadow val="0"/>
        <u val="none"/>
        <vertAlign val="baseline"/>
        <sz val="12"/>
        <color theme="7"/>
        <name val="Tahoma"/>
        <family val="2"/>
        <scheme val="none"/>
      </font>
      <alignment horizontal="right" vertical="center" textRotation="0" wrapText="1" indent="0" justifyLastLine="0" shrinkToFit="0" readingOrder="2"/>
    </dxf>
    <dxf>
      <font>
        <strike val="0"/>
        <outline val="0"/>
        <shadow val="0"/>
        <u val="none"/>
        <vertAlign val="baseline"/>
        <sz val="12"/>
        <color theme="7" tint="-0.24994659260841701"/>
        <name val="Tahoma"/>
        <family val="2"/>
        <scheme val="none"/>
      </font>
      <alignment horizontal="right" vertical="center" textRotation="0" wrapText="1" indent="0" justifyLastLine="0" shrinkToFit="0" readingOrder="2"/>
    </dxf>
    <dxf>
      <font>
        <b/>
        <i val="0"/>
        <strike val="0"/>
        <condense val="0"/>
        <extend val="0"/>
        <outline val="0"/>
        <shadow val="0"/>
        <u val="none"/>
        <vertAlign val="baseline"/>
        <sz val="12"/>
        <color theme="7"/>
        <name val="Tahoma"/>
        <family val="2"/>
        <scheme val="none"/>
      </font>
      <alignment horizontal="right" vertical="center" textRotation="0" wrapText="1" indent="0" justifyLastLine="0" shrinkToFit="0" readingOrder="2"/>
    </dxf>
    <dxf>
      <font>
        <strike val="0"/>
        <outline val="0"/>
        <shadow val="0"/>
        <u val="none"/>
        <vertAlign val="baseline"/>
        <sz val="12"/>
        <color theme="7" tint="-0.24994659260841701"/>
        <name val="Tahoma"/>
        <family val="2"/>
        <scheme val="none"/>
      </font>
      <alignment horizontal="right" vertical="center" textRotation="0" wrapText="1" indent="0" justifyLastLine="0" shrinkToFit="0" readingOrder="2"/>
    </dxf>
    <dxf>
      <font>
        <b/>
        <i val="0"/>
        <strike val="0"/>
        <condense val="0"/>
        <extend val="0"/>
        <outline val="0"/>
        <shadow val="0"/>
        <u val="none"/>
        <vertAlign val="baseline"/>
        <sz val="12"/>
        <color theme="7"/>
        <name val="Tahoma"/>
        <family val="2"/>
        <scheme val="none"/>
      </font>
      <numFmt numFmtId="165" formatCode="&quot;ر.س.‏&quot;\ #,##0.00_-"/>
      <alignment horizontal="right" vertical="center" textRotation="0" wrapText="1" indent="0" justifyLastLine="0" shrinkToFit="0" readingOrder="2"/>
    </dxf>
    <dxf>
      <font>
        <strike val="0"/>
        <outline val="0"/>
        <shadow val="0"/>
        <u val="none"/>
        <vertAlign val="baseline"/>
        <name val="Tahoma"/>
        <family val="2"/>
        <scheme val="none"/>
      </font>
      <alignment horizontal="left" vertical="center" textRotation="0" wrapText="0" indent="0" justifyLastLine="0" shrinkToFit="0" readingOrder="2"/>
    </dxf>
    <dxf>
      <font>
        <b/>
        <i val="0"/>
        <strike val="0"/>
        <condense val="0"/>
        <extend val="0"/>
        <outline val="0"/>
        <shadow val="0"/>
        <u val="none"/>
        <vertAlign val="baseline"/>
        <sz val="12"/>
        <color theme="7"/>
        <name val="Tahoma"/>
        <family val="2"/>
        <scheme val="none"/>
      </font>
      <numFmt numFmtId="165" formatCode="&quot;ر.س.‏&quot;\ #,##0.00_-"/>
      <alignment horizontal="right" vertical="center" textRotation="0" wrapText="1" indent="0" justifyLastLine="0" shrinkToFit="0" readingOrder="2"/>
    </dxf>
    <dxf>
      <font>
        <strike val="0"/>
        <outline val="0"/>
        <shadow val="0"/>
        <u val="none"/>
        <vertAlign val="baseline"/>
        <name val="Tahoma"/>
        <family val="2"/>
        <scheme val="none"/>
      </font>
      <alignment horizontal="left" vertical="center" textRotation="0" wrapText="0" indent="0" justifyLastLine="0" shrinkToFit="0" readingOrder="2"/>
    </dxf>
    <dxf>
      <font>
        <b/>
        <i val="0"/>
        <strike val="0"/>
        <condense val="0"/>
        <extend val="0"/>
        <outline val="0"/>
        <shadow val="0"/>
        <u val="none"/>
        <vertAlign val="baseline"/>
        <sz val="12"/>
        <color theme="7"/>
        <name val="Tahoma"/>
        <family val="2"/>
        <scheme val="none"/>
      </font>
      <alignment horizontal="right" vertical="center" textRotation="0" wrapText="1" indent="0" justifyLastLine="0" shrinkToFit="0" readingOrder="2"/>
    </dxf>
    <dxf>
      <font>
        <strike val="0"/>
        <outline val="0"/>
        <shadow val="0"/>
        <u val="none"/>
        <vertAlign val="baseline"/>
        <sz val="12"/>
        <color theme="7" tint="-0.24994659260841701"/>
        <name val="Tahoma"/>
        <family val="2"/>
        <scheme val="none"/>
      </font>
      <alignment horizontal="right" vertical="center" textRotation="0" wrapText="0" indent="0" justifyLastLine="0" shrinkToFit="0" readingOrder="2"/>
    </dxf>
    <dxf>
      <font>
        <b/>
        <i val="0"/>
        <strike val="0"/>
        <condense val="0"/>
        <extend val="0"/>
        <outline val="0"/>
        <shadow val="0"/>
        <u val="none"/>
        <vertAlign val="baseline"/>
        <sz val="12"/>
        <color theme="7"/>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numFmt numFmtId="0" formatCode="General"/>
      <alignment vertical="center" textRotation="0" indent="0" justifyLastLine="0" shrinkToFit="0" readingOrder="2"/>
    </dxf>
    <dxf>
      <alignment vertical="center" textRotation="0" indent="0" justifyLastLine="0" shrinkToFit="0" readingOrder="2"/>
    </dxf>
    <dxf>
      <font>
        <strike val="0"/>
        <outline val="0"/>
        <shadow val="0"/>
        <u val="none"/>
        <vertAlign val="baseline"/>
        <sz val="12"/>
        <color theme="7" tint="-0.24994659260841701"/>
        <name val="Tahoma"/>
        <family val="2"/>
        <scheme val="none"/>
      </font>
      <alignment horizontal="right" vertical="center" textRotation="0" wrapText="1" indent="0" justifyLastLine="0" shrinkToFit="0" readingOrder="2"/>
    </dxf>
    <dxf>
      <alignment vertical="center" textRotation="0" indent="0" justifyLastLine="0" shrinkToFit="0" readingOrder="2"/>
    </dxf>
    <dxf>
      <font>
        <strike val="0"/>
        <outline val="0"/>
        <shadow val="0"/>
        <u val="none"/>
        <vertAlign val="baseline"/>
        <sz val="12"/>
        <color theme="7" tint="-0.24994659260841701"/>
        <name val="Tahoma"/>
        <family val="2"/>
        <scheme val="none"/>
      </font>
      <alignment horizontal="right" vertical="center" textRotation="0" wrapText="1" indent="0" justifyLastLine="0" shrinkToFit="0" readingOrder="2"/>
    </dxf>
    <dxf>
      <font>
        <b/>
        <strike val="0"/>
        <outline val="0"/>
        <shadow val="0"/>
        <u val="none"/>
        <vertAlign val="baseline"/>
        <sz val="12"/>
        <color theme="7"/>
        <name val="Tahoma"/>
        <family val="2"/>
        <scheme val="none"/>
      </font>
      <numFmt numFmtId="0" formatCode="General"/>
      <alignment horizontal="right" vertical="center" textRotation="0" wrapText="1" indent="0" justifyLastLine="0" shrinkToFit="0" readingOrder="2"/>
    </dxf>
    <dxf>
      <font>
        <b/>
        <i val="0"/>
        <strike val="0"/>
        <condense val="0"/>
        <extend val="0"/>
        <outline val="0"/>
        <shadow val="0"/>
        <u val="none"/>
        <vertAlign val="baseline"/>
        <sz val="12"/>
        <color theme="7"/>
        <name val="Tahoma"/>
        <family val="2"/>
        <scheme val="none"/>
      </font>
      <numFmt numFmtId="165" formatCode="&quot;ر.س.‏&quot;\ #,##0.00_-"/>
      <alignment horizontal="right" vertical="center" textRotation="0" wrapText="1" indent="0" justifyLastLine="0" shrinkToFit="0" readingOrder="2"/>
    </dxf>
    <dxf>
      <font>
        <b/>
        <i val="0"/>
        <strike val="0"/>
        <condense val="0"/>
        <extend val="0"/>
        <outline val="0"/>
        <shadow val="0"/>
        <u val="none"/>
        <vertAlign val="baseline"/>
        <sz val="12"/>
        <color theme="7"/>
        <name val="Tahoma"/>
        <family val="2"/>
        <scheme val="none"/>
      </font>
      <numFmt numFmtId="165" formatCode="&quot;ر.س.‏&quot;\ #,##0.00_-"/>
      <alignment horizontal="right" vertical="center" textRotation="0" wrapText="1" indent="0" justifyLastLine="0" shrinkToFit="0" readingOrder="2"/>
    </dxf>
    <dxf>
      <font>
        <b/>
        <i val="0"/>
        <strike val="0"/>
        <condense val="0"/>
        <extend val="0"/>
        <outline val="0"/>
        <shadow val="0"/>
        <u val="none"/>
        <vertAlign val="baseline"/>
        <sz val="12"/>
        <color theme="7"/>
        <name val="Tahoma"/>
        <family val="2"/>
        <scheme val="none"/>
      </font>
      <alignment horizontal="right" vertical="center" textRotation="0" wrapText="1" indent="0" justifyLastLine="0" shrinkToFit="0" readingOrder="2"/>
    </dxf>
    <dxf>
      <font>
        <b/>
        <i val="0"/>
        <strike val="0"/>
        <condense val="0"/>
        <extend val="0"/>
        <outline val="0"/>
        <shadow val="0"/>
        <u val="none"/>
        <vertAlign val="baseline"/>
        <sz val="12"/>
        <color theme="7"/>
        <name val="Tahoma"/>
        <family val="2"/>
        <scheme val="none"/>
      </font>
      <alignment horizontal="right" vertical="center" textRotation="0" wrapText="1" indent="0" justifyLastLine="0" shrinkToFit="0" readingOrder="2"/>
    </dxf>
    <dxf>
      <font>
        <b/>
        <i val="0"/>
        <strike val="0"/>
        <condense val="0"/>
        <extend val="0"/>
        <outline val="0"/>
        <shadow val="0"/>
        <u val="none"/>
        <vertAlign val="baseline"/>
        <sz val="12"/>
        <color theme="7"/>
        <name val="Tahoma"/>
        <family val="2"/>
        <scheme val="none"/>
      </font>
      <alignment horizontal="right" vertical="center" textRotation="0" wrapText="1" indent="0" justifyLastLine="0" shrinkToFit="0" readingOrder="2"/>
    </dxf>
    <dxf>
      <font>
        <b/>
        <i val="0"/>
        <strike val="0"/>
        <condense val="0"/>
        <extend val="0"/>
        <outline val="0"/>
        <shadow val="0"/>
        <u val="none"/>
        <vertAlign val="baseline"/>
        <sz val="12"/>
        <color theme="7"/>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numFmt numFmtId="0" formatCode="General"/>
      <alignment vertical="center" textRotation="0" indent="0" justifyLastLine="0" shrinkToFit="0" readingOrder="2"/>
    </dxf>
    <dxf>
      <font>
        <strike val="0"/>
        <outline val="0"/>
        <shadow val="0"/>
        <u val="none"/>
        <vertAlign val="baseline"/>
        <name val="Tahoma"/>
        <family val="2"/>
        <scheme val="none"/>
      </font>
      <alignment horizontal="left" vertical="center" textRotation="0" wrapText="0" indent="0" justifyLastLine="0" shrinkToFit="0" readingOrder="2"/>
    </dxf>
    <dxf>
      <font>
        <strike val="0"/>
        <outline val="0"/>
        <shadow val="0"/>
        <u val="none"/>
        <vertAlign val="baseline"/>
        <name val="Tahoma"/>
        <family val="2"/>
        <scheme val="none"/>
      </font>
      <alignment horizontal="lef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alignment vertical="center" textRotation="0"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b/>
        <strike val="0"/>
        <outline val="0"/>
        <shadow val="0"/>
        <u val="none"/>
        <vertAlign val="baseline"/>
        <sz val="12"/>
        <color theme="7"/>
        <name val="Tahoma"/>
        <family val="2"/>
        <scheme val="none"/>
      </font>
      <numFmt numFmtId="0" formatCode="General"/>
    </dxf>
    <dxf>
      <font>
        <strike val="0"/>
        <outline val="0"/>
        <shadow val="0"/>
        <u val="none"/>
        <vertAlign val="baseline"/>
        <name val="Tahoma"/>
        <family val="2"/>
        <scheme val="none"/>
      </font>
      <numFmt numFmtId="0" formatCode="General"/>
    </dxf>
    <dxf>
      <font>
        <strike val="0"/>
        <outline val="0"/>
        <shadow val="0"/>
        <u val="none"/>
        <vertAlign val="baseline"/>
        <name val="Tahoma"/>
        <family val="2"/>
        <scheme val="none"/>
      </font>
      <numFmt numFmtId="0" formatCode="General"/>
    </dxf>
    <dxf>
      <font>
        <b/>
        <strike val="0"/>
        <outline val="0"/>
        <shadow val="0"/>
        <u val="none"/>
        <vertAlign val="baseline"/>
        <sz val="12"/>
        <color theme="7"/>
        <name val="Tahoma"/>
        <family val="2"/>
        <scheme val="none"/>
      </font>
      <numFmt numFmtId="0" formatCode="General"/>
    </dxf>
    <dxf>
      <font>
        <strike val="0"/>
        <outline val="0"/>
        <shadow val="0"/>
        <u val="none"/>
        <vertAlign val="baseline"/>
        <name val="Tahoma"/>
        <family val="2"/>
        <scheme val="none"/>
      </font>
      <numFmt numFmtId="0" formatCode="General"/>
    </dxf>
    <dxf>
      <font>
        <strike val="0"/>
        <outline val="0"/>
        <shadow val="0"/>
        <u val="none"/>
        <vertAlign val="baseline"/>
        <name val="Tahoma"/>
        <family val="2"/>
        <scheme val="none"/>
      </font>
      <numFmt numFmtId="0" formatCode="General"/>
    </dxf>
    <dxf>
      <font>
        <b/>
        <strike val="0"/>
        <outline val="0"/>
        <shadow val="0"/>
        <u val="none"/>
        <vertAlign val="baseline"/>
        <sz val="12"/>
        <color theme="7"/>
        <name val="Tahoma"/>
        <family val="2"/>
        <scheme val="none"/>
      </font>
      <numFmt numFmtId="0" formatCode="General"/>
    </dxf>
    <dxf>
      <font>
        <strike val="0"/>
        <outline val="0"/>
        <shadow val="0"/>
        <u val="none"/>
        <vertAlign val="baseline"/>
        <name val="Tahoma"/>
        <family val="2"/>
        <scheme val="none"/>
      </font>
      <numFmt numFmtId="0" formatCode="General"/>
    </dxf>
    <dxf>
      <font>
        <strike val="0"/>
        <outline val="0"/>
        <shadow val="0"/>
        <u val="none"/>
        <vertAlign val="baseline"/>
        <name val="Tahoma"/>
        <family val="2"/>
        <scheme val="none"/>
      </font>
      <numFmt numFmtId="0" formatCode="General"/>
    </dxf>
    <dxf>
      <font>
        <strike val="0"/>
        <outline val="0"/>
        <shadow val="0"/>
        <u val="none"/>
        <vertAlign val="baseline"/>
        <name val="Tahoma"/>
        <family val="2"/>
        <scheme val="none"/>
      </font>
      <numFmt numFmtId="0" formatCode="General"/>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numFmt numFmtId="165" formatCode="&quot;ر.س.‏&quot;\ #,##0.00_-"/>
      <alignment horizontal="lef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numFmt numFmtId="165" formatCode="&quot;ر.س.‏&quot;\ #,##0.00_-"/>
      <alignment horizontal="lef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numFmt numFmtId="166" formatCode="\$#,##0.00"/>
      <alignment horizontal="general" vertical="center" textRotation="0" wrapText="0" indent="0" justifyLastLine="0" shrinkToFit="0" readingOrder="0"/>
    </dxf>
    <dxf>
      <font>
        <strike val="0"/>
        <outline val="0"/>
        <shadow val="0"/>
        <u val="none"/>
        <vertAlign val="baseline"/>
        <name val="Tahoma"/>
        <family val="2"/>
        <scheme val="none"/>
      </font>
      <numFmt numFmtId="0" formatCode="General"/>
      <alignment horizontal="general" vertical="center" textRotation="0" wrapText="0" indent="0" justifyLastLine="0" shrinkToFit="0" readingOrder="0"/>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numFmt numFmtId="165" formatCode="&quot;ر.س.‏&quot;\ #,##0.00_-"/>
      <alignment horizontal="lef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numFmt numFmtId="165" formatCode="&quot;ر.س.‏&quot;\ #,##0.00_-"/>
      <alignment horizontal="lef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numFmt numFmtId="166" formatCode="\$#,##0.00"/>
      <alignment horizontal="general" vertical="center" textRotation="0" wrapText="0" indent="0" justifyLastLine="0" shrinkToFit="0" readingOrder="0"/>
    </dxf>
    <dxf>
      <font>
        <strike val="0"/>
        <outline val="0"/>
        <shadow val="0"/>
        <u val="none"/>
        <vertAlign val="baseline"/>
        <sz val="14"/>
        <color theme="0"/>
        <name val="Tahoma"/>
        <family val="2"/>
        <scheme val="none"/>
      </font>
      <numFmt numFmtId="0" formatCode="General"/>
      <fill>
        <patternFill patternType="solid">
          <fgColor indexed="64"/>
          <bgColor theme="3"/>
        </patternFill>
      </fill>
      <alignment horizontal="general" vertical="center" textRotation="0" wrapText="0" indent="0" justifyLastLine="0" shrinkToFit="0" readingOrder="0"/>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numFmt numFmtId="165" formatCode="&quot;ر.س.‏&quot;\ #,##0.00_-"/>
      <alignment horizontal="lef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numFmt numFmtId="165" formatCode="&quot;ر.س.‏&quot;\ #,##0.00_-"/>
      <alignment horizontal="lef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numFmt numFmtId="166" formatCode="\$#,##0.00"/>
      <alignment horizontal="general" vertical="center" textRotation="0" wrapText="0" indent="0" justifyLastLine="0" shrinkToFit="0" readingOrder="0"/>
    </dxf>
    <dxf>
      <font>
        <strike val="0"/>
        <outline val="0"/>
        <shadow val="0"/>
        <u val="none"/>
        <vertAlign val="baseline"/>
        <sz val="14"/>
        <color theme="0"/>
        <name val="Tahoma"/>
        <family val="2"/>
        <scheme val="none"/>
      </font>
      <numFmt numFmtId="0" formatCode="General"/>
      <fill>
        <patternFill patternType="solid">
          <fgColor indexed="64"/>
          <bgColor theme="7"/>
        </patternFill>
      </fill>
      <alignment horizontal="general" vertical="center" textRotation="0" wrapText="0" indent="0" justifyLastLine="0" shrinkToFit="0" readingOrder="0"/>
    </dxf>
    <dxf>
      <numFmt numFmtId="165" formatCode="&quot;ر.س.‏&quot;\ #,##0.00_-"/>
      <alignment horizontal="left" vertical="center" textRotation="0" wrapText="0" indent="0" justifyLastLine="0" shrinkToFit="0" readingOrder="2"/>
    </dxf>
    <dxf>
      <font>
        <strike val="0"/>
        <outline val="0"/>
        <shadow val="0"/>
        <u val="none"/>
        <vertAlign val="baseline"/>
        <name val="Tahoma"/>
        <family val="2"/>
        <scheme val="none"/>
      </font>
      <numFmt numFmtId="165" formatCode="&quot;ر.س.‏&quot;\ #,##0.00_-"/>
      <alignment horizontal="left" vertical="center" textRotation="0" wrapText="0" indent="0" justifyLastLine="0" shrinkToFit="0" readingOrder="2"/>
    </dxf>
    <dxf>
      <numFmt numFmtId="165" formatCode="&quot;ر.س.‏&quot;\ #,##0.00_-"/>
      <alignment horizontal="left" vertical="center" textRotation="0" wrapText="0" indent="0" justifyLastLine="0" shrinkToFit="0" readingOrder="2"/>
    </dxf>
    <dxf>
      <font>
        <strike val="0"/>
        <outline val="0"/>
        <shadow val="0"/>
        <u val="none"/>
        <vertAlign val="baseline"/>
        <name val="Tahoma"/>
        <family val="2"/>
        <scheme val="none"/>
      </font>
      <numFmt numFmtId="165" formatCode="&quot;ر.س.‏&quot;\ #,##0.00_-"/>
      <alignment horizontal="left" vertical="center" textRotation="0" wrapText="0" indent="0" justifyLastLine="0" shrinkToFit="0" readingOrder="2"/>
    </dxf>
    <dxf>
      <alignment horizontal="right" vertical="center" textRotation="0" wrapText="0"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numFmt numFmtId="166" formatCode="\$#,##0.00"/>
      <alignment horizontal="general" vertical="center" textRotation="0" wrapText="0" indent="0" justifyLastLine="0" shrinkToFit="0" readingOrder="0"/>
    </dxf>
    <dxf>
      <font>
        <strike val="0"/>
        <outline val="0"/>
        <shadow val="0"/>
        <u val="none"/>
        <vertAlign val="baseline"/>
        <name val="Tahoma"/>
        <family val="2"/>
        <scheme val="none"/>
      </font>
      <numFmt numFmtId="0" formatCode="General"/>
      <alignment horizontal="general" vertical="center" textRotation="0" wrapText="0" indent="0" justifyLastLine="0" shrinkToFit="0" readingOrder="0"/>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numFmt numFmtId="165" formatCode="&quot;ر.س.‏&quot;\ #,##0.00_-"/>
      <alignment horizontal="lef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numFmt numFmtId="165" formatCode="&quot;ر.س.‏&quot;\ #,##0.00_-"/>
      <alignment horizontal="lef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numFmt numFmtId="166" formatCode="\$#,##0.00"/>
      <alignment horizontal="general" vertical="center" textRotation="0" wrapText="0" indent="0" justifyLastLine="0" shrinkToFit="0" readingOrder="0"/>
    </dxf>
    <dxf>
      <font>
        <strike val="0"/>
        <outline val="0"/>
        <shadow val="0"/>
        <u val="none"/>
        <vertAlign val="baseline"/>
        <name val="Tahoma"/>
        <family val="2"/>
        <scheme val="none"/>
      </font>
      <numFmt numFmtId="0" formatCode="General"/>
      <alignment horizontal="general" vertical="center" textRotation="0" wrapText="0" indent="0" justifyLastLine="0" shrinkToFit="0" readingOrder="0"/>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numFmt numFmtId="165" formatCode="&quot;ر.س.‏&quot;\ #,##0.00_-"/>
      <alignment horizontal="lef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numFmt numFmtId="165" formatCode="&quot;ر.س.‏&quot;\ #,##0.00_-"/>
      <alignment horizontal="lef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border diagonalUp="0" diagonalDown="0" outline="0">
        <left/>
        <right/>
        <top style="medium">
          <color theme="3"/>
        </top>
        <bottom/>
      </border>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numFmt numFmtId="166" formatCode="\$#,##0.00"/>
      <alignment horizontal="general" vertical="center" textRotation="0" wrapText="0" indent="0" justifyLastLine="0" shrinkToFit="0" readingOrder="0"/>
    </dxf>
    <dxf>
      <font>
        <strike val="0"/>
        <outline val="0"/>
        <shadow val="0"/>
        <u val="none"/>
        <vertAlign val="baseline"/>
        <name val="Tahoma"/>
        <family val="2"/>
        <scheme val="none"/>
      </font>
      <numFmt numFmtId="0" formatCode="General"/>
      <fill>
        <patternFill patternType="solid">
          <fgColor indexed="64"/>
          <bgColor theme="3"/>
        </patternFill>
      </fill>
      <alignment horizontal="general" vertical="center" textRotation="0" wrapText="0" indent="0" justifyLastLine="0" shrinkToFit="0" readingOrder="0"/>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numFmt numFmtId="165" formatCode="&quot;ر.س.‏&quot;\ #,##0.00_-"/>
      <alignment horizontal="lef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numFmt numFmtId="165" formatCode="&quot;ر.س.‏&quot;\ #,##0.00_-"/>
      <alignment horizontal="lef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sz val="10"/>
        <color auto="1"/>
        <name val="Tahoma"/>
        <family val="2"/>
        <scheme val="none"/>
      </font>
      <numFmt numFmtId="166" formatCode="\$#,##0.00"/>
      <alignment horizontal="general" vertical="center" textRotation="0" wrapText="0" indent="0" justifyLastLine="0" shrinkToFit="0" readingOrder="0"/>
    </dxf>
    <dxf>
      <font>
        <strike val="0"/>
        <outline val="0"/>
        <shadow val="0"/>
        <u val="none"/>
        <vertAlign val="baseline"/>
        <sz val="14"/>
        <color theme="0"/>
        <name val="Tahoma"/>
        <family val="2"/>
        <scheme val="none"/>
      </font>
      <numFmt numFmtId="0" formatCode="General"/>
      <fill>
        <patternFill patternType="solid">
          <fgColor indexed="64"/>
          <bgColor theme="3"/>
        </patternFill>
      </fill>
    </dxf>
    <dxf>
      <fill>
        <patternFill>
          <bgColor theme="7" tint="0.79998168889431442"/>
        </patternFill>
      </fill>
      <border diagonalUp="0" diagonalDown="0">
        <left/>
        <right/>
      </border>
    </dxf>
    <dxf>
      <border diagonalUp="0" diagonalDown="0">
        <left/>
        <right/>
        <top style="thin">
          <color theme="7"/>
        </top>
        <bottom style="thin">
          <color theme="7"/>
        </bottom>
        <vertical/>
        <horizontal/>
      </border>
    </dxf>
    <dxf>
      <font>
        <sz val="8"/>
        <color theme="7" tint="-0.24994659260841701"/>
      </font>
      <border diagonalUp="0" diagonalDown="0">
        <left/>
        <right/>
        <top/>
        <bottom style="thin">
          <color theme="7"/>
        </bottom>
        <vertical/>
        <horizontal/>
      </border>
    </dxf>
    <dxf>
      <font>
        <sz val="8"/>
        <color theme="7" tint="-0.24994659260841701"/>
      </font>
    </dxf>
  </dxfs>
  <tableStyles count="1" defaultTableStyle="TableStyleMedium9" defaultPivotStyle="PivotStyleLight16">
    <tableStyle name="نمط جدول 1" pivot="0" count="4" xr9:uid="{00000000-0011-0000-FFFF-FFFF00000000}">
      <tableStyleElement type="wholeTable" dxfId="135"/>
      <tableStyleElement type="headerRow" dxfId="134"/>
      <tableStyleElement type="totalRow" dxfId="133"/>
      <tableStyleElement type="firstRowStripe" dxfId="1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xl/calcChain.xml" Id="rId8" /><Relationship Type="http://schemas.openxmlformats.org/officeDocument/2006/relationships/worksheet" Target="/xl/worksheets/sheet31.xml" Id="rId3" /><Relationship Type="http://schemas.openxmlformats.org/officeDocument/2006/relationships/sharedStrings" Target="/xl/sharedStrings.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tyles" Target="/xl/styles.xml" Id="rId6" /><Relationship Type="http://schemas.openxmlformats.org/officeDocument/2006/relationships/theme" Target="/xl/theme/theme11.xml" Id="rId5" /><Relationship Type="http://schemas.openxmlformats.org/officeDocument/2006/relationships/worksheet" Target="/xl/worksheets/sheet44.xml" Id="rId4"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7527870392068026"/>
          <c:y val="8.0157250953721712E-2"/>
          <c:w val="0.62444742066508396"/>
          <c:h val="0.77922201454383255"/>
        </c:manualLayout>
      </c:layout>
      <c:barChart>
        <c:barDir val="col"/>
        <c:grouping val="clustered"/>
        <c:varyColors val="0"/>
        <c:ser>
          <c:idx val="0"/>
          <c:order val="0"/>
          <c:tx>
            <c:v>إجمالي الدخل</c:v>
          </c:tx>
          <c:spPr>
            <a:solidFill>
              <a:schemeClr val="accent5">
                <a:shade val="76000"/>
              </a:schemeClr>
            </a:solidFill>
            <a:ln>
              <a:noFill/>
            </a:ln>
            <a:effectLst/>
          </c:spPr>
          <c:invertIfNegative val="0"/>
          <c:dPt>
            <c:idx val="0"/>
            <c:invertIfNegative val="0"/>
            <c:bubble3D val="0"/>
            <c:spPr>
              <a:solidFill>
                <a:schemeClr val="tx2"/>
              </a:solidFill>
              <a:ln>
                <a:noFill/>
              </a:ln>
              <a:effectLst/>
            </c:spPr>
            <c:extLst>
              <c:ext xmlns:c16="http://schemas.microsoft.com/office/drawing/2014/chart" uri="{C3380CC4-5D6E-409C-BE32-E72D297353CC}">
                <c16:uniqueId val="{00000007-396A-4EC2-BC3D-5CE92D3ABD9E}"/>
              </c:ext>
            </c:extLst>
          </c:dPt>
          <c:dPt>
            <c:idx val="1"/>
            <c:invertIfNegative val="0"/>
            <c:bubble3D val="0"/>
            <c:spPr>
              <a:solidFill>
                <a:schemeClr val="tx2"/>
              </a:solidFill>
              <a:ln>
                <a:noFill/>
              </a:ln>
              <a:effectLst/>
            </c:spPr>
            <c:extLst>
              <c:ext xmlns:c16="http://schemas.microsoft.com/office/drawing/2014/chart" uri="{C3380CC4-5D6E-409C-BE32-E72D297353CC}">
                <c16:uniqueId val="{00000002-396A-4EC2-BC3D-5CE92D3ABD9E}"/>
              </c:ext>
            </c:extLst>
          </c:dPt>
          <c:cat>
            <c:strLit>
              <c:ptCount val="2"/>
              <c:pt idx="0">
                <c:v>المقدرة</c:v>
              </c:pt>
              <c:pt idx="1">
                <c:v>الفعلية</c:v>
              </c:pt>
            </c:strLit>
          </c:cat>
          <c:val>
            <c:numRef>
              <c:f>الملخص!$C$6:$D$6</c:f>
              <c:numCache>
                <c:formatCode>"ر.س.‏"\ #,##0.00_-</c:formatCode>
                <c:ptCount val="2"/>
                <c:pt idx="0">
                  <c:v>1936</c:v>
                </c:pt>
                <c:pt idx="1">
                  <c:v>1831</c:v>
                </c:pt>
              </c:numCache>
            </c:numRef>
          </c:val>
          <c:extLst>
            <c:ext xmlns:c16="http://schemas.microsoft.com/office/drawing/2014/chart" uri="{C3380CC4-5D6E-409C-BE32-E72D297353CC}">
              <c16:uniqueId val="{00000000-396A-4EC2-BC3D-5CE92D3ABD9E}"/>
            </c:ext>
          </c:extLst>
        </c:ser>
        <c:ser>
          <c:idx val="1"/>
          <c:order val="1"/>
          <c:tx>
            <c:v>إجمالي المصاريف</c:v>
          </c:tx>
          <c:spPr>
            <a:solidFill>
              <a:schemeClr val="accent4"/>
            </a:solidFill>
            <a:ln>
              <a:noFill/>
            </a:ln>
            <a:effectLst/>
          </c:spPr>
          <c:invertIfNegative val="0"/>
          <c:cat>
            <c:strLit>
              <c:ptCount val="2"/>
              <c:pt idx="0">
                <c:v>المقدرة</c:v>
              </c:pt>
              <c:pt idx="1">
                <c:v>الفعلية</c:v>
              </c:pt>
            </c:strLit>
          </c:cat>
          <c:val>
            <c:numRef>
              <c:f>الملخص!$C$7:$D$7</c:f>
              <c:numCache>
                <c:formatCode>"ر.س.‏"\ #,##0.00_-</c:formatCode>
                <c:ptCount val="2"/>
                <c:pt idx="0">
                  <c:v>1145</c:v>
                </c:pt>
                <c:pt idx="1">
                  <c:v>395</c:v>
                </c:pt>
              </c:numCache>
            </c:numRef>
          </c:val>
          <c:extLst>
            <c:ext xmlns:c16="http://schemas.microsoft.com/office/drawing/2014/chart" uri="{C3380CC4-5D6E-409C-BE32-E72D297353CC}">
              <c16:uniqueId val="{00000001-396A-4EC2-BC3D-5CE92D3ABD9E}"/>
            </c:ext>
          </c:extLst>
        </c:ser>
        <c:dLbls>
          <c:showLegendKey val="0"/>
          <c:showVal val="0"/>
          <c:showCatName val="0"/>
          <c:showSerName val="0"/>
          <c:showPercent val="0"/>
          <c:showBubbleSize val="0"/>
        </c:dLbls>
        <c:gapWidth val="199"/>
        <c:axId val="106426752"/>
        <c:axId val="106429824"/>
      </c:barChart>
      <c:catAx>
        <c:axId val="106426752"/>
        <c:scaling>
          <c:orientation val="maxMin"/>
        </c:scaling>
        <c:delete val="0"/>
        <c:axPos val="b"/>
        <c:numFmt formatCode="General" sourceLinked="0"/>
        <c:majorTickMark val="none"/>
        <c:minorTickMark val="none"/>
        <c:tickLblPos val="nextTo"/>
        <c:spPr>
          <a:noFill/>
          <a:ln w="9525" cap="flat" cmpd="sng" algn="ctr">
            <a:noFill/>
            <a:round/>
          </a:ln>
          <a:effectLst/>
        </c:spPr>
        <c:txPr>
          <a:bodyPr rot="0" spcFirstLastPara="1" vertOverflow="ellipsis" wrap="square" anchor="ctr" anchorCtr="1"/>
          <a:lstStyle/>
          <a:p>
            <a:pPr>
              <a:defRPr sz="1200" b="1" i="0" u="none" strike="noStrike" kern="1200" cap="none" spc="0" normalizeH="0" baseline="0">
                <a:solidFill>
                  <a:schemeClr val="tx2"/>
                </a:solidFill>
                <a:latin typeface="Tahoma" panose="020B0604030504040204" pitchFamily="34" charset="0"/>
                <a:ea typeface="Tahoma" panose="020B0604030504040204" pitchFamily="34" charset="0"/>
                <a:cs typeface="Tahoma" panose="020B0604030504040204" pitchFamily="34" charset="0"/>
              </a:defRPr>
            </a:pPr>
            <a:endParaRPr lang="ar-SA"/>
          </a:p>
        </c:txPr>
        <c:crossAx val="106429824"/>
        <c:crosses val="autoZero"/>
        <c:auto val="1"/>
        <c:lblAlgn val="ctr"/>
        <c:lblOffset val="100"/>
        <c:tickLblSkip val="1"/>
        <c:tickMarkSkip val="1"/>
        <c:noMultiLvlLbl val="1"/>
      </c:catAx>
      <c:valAx>
        <c:axId val="106429824"/>
        <c:scaling>
          <c:orientation val="minMax"/>
        </c:scaling>
        <c:delete val="0"/>
        <c:axPos val="l"/>
        <c:majorGridlines>
          <c:spPr>
            <a:ln w="0" cap="flat" cmpd="sng" algn="ctr">
              <a:solidFill>
                <a:schemeClr val="tx2">
                  <a:alpha val="24000"/>
                </a:schemeClr>
              </a:solidFill>
              <a:round/>
            </a:ln>
            <a:effectLst/>
          </c:spPr>
        </c:majorGridlines>
        <c:numFmt formatCode="&quot;ر.س.‏&quot;\ #,##0.00_-" sourceLinked="1"/>
        <c:majorTickMark val="none"/>
        <c:minorTickMark val="none"/>
        <c:tickLblPos val="nextTo"/>
        <c:spPr>
          <a:noFill/>
          <a:ln>
            <a:noFill/>
          </a:ln>
          <a:effectLst/>
        </c:spPr>
        <c:txPr>
          <a:bodyPr rot="0" spcFirstLastPara="1" vertOverflow="ellipsis" wrap="square" anchor="ctr" anchorCtr="1"/>
          <a:lstStyle/>
          <a:p>
            <a:pPr>
              <a:defRPr sz="1200" b="1" i="0" u="none" strike="noStrike" kern="1200" baseline="0">
                <a:solidFill>
                  <a:schemeClr val="tx2"/>
                </a:solidFill>
                <a:latin typeface="Tahoma" panose="020B0604030504040204" pitchFamily="34" charset="0"/>
                <a:ea typeface="Tahoma" panose="020B0604030504040204" pitchFamily="34" charset="0"/>
                <a:cs typeface="Tahoma" panose="020B0604030504040204" pitchFamily="34" charset="0"/>
              </a:defRPr>
            </a:pPr>
            <a:endParaRPr lang="ar-SA"/>
          </a:p>
        </c:txPr>
        <c:crossAx val="106426752"/>
        <c:crossesAt val="1"/>
        <c:crossBetween val="between"/>
      </c:valAx>
      <c:spPr>
        <a:noFill/>
        <a:ln>
          <a:noFill/>
        </a:ln>
        <a:effectLst/>
      </c:spPr>
    </c:plotArea>
    <c:legend>
      <c:legendPos val="r"/>
      <c:layout>
        <c:manualLayout>
          <c:xMode val="edge"/>
          <c:yMode val="edge"/>
          <c:x val="0"/>
          <c:y val="0.78058171267083021"/>
          <c:w val="0.16928470235107071"/>
          <c:h val="9.2515870668355829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Tahoma" panose="020B0604030504040204" pitchFamily="34" charset="0"/>
              <a:ea typeface="Tahoma" panose="020B0604030504040204" pitchFamily="34" charset="0"/>
              <a:cs typeface="Tahoma" panose="020B0604030504040204" pitchFamily="34" charset="0"/>
            </a:defRPr>
          </a:pPr>
          <a:endParaRPr lang="ar-SA"/>
        </a:p>
      </c:txPr>
    </c:legend>
    <c:plotVisOnly val="1"/>
    <c:dispBlanksAs val="gap"/>
    <c:showDLblsOverMax val="0"/>
  </c:chart>
  <c:spPr>
    <a:noFill/>
    <a:ln w="9525" cap="flat" cmpd="sng" algn="ctr">
      <a:noFill/>
      <a:round/>
    </a:ln>
    <a:effectLst/>
  </c:spPr>
  <c:txPr>
    <a:bodyPr/>
    <a:lstStyle/>
    <a:p>
      <a:pPr>
        <a:defRPr>
          <a:solidFill>
            <a:schemeClr val="dk1"/>
          </a:solidFill>
          <a:latin typeface="Tahoma" panose="020B0604030504040204" pitchFamily="34" charset="0"/>
          <a:ea typeface="Tahoma" panose="020B0604030504040204" pitchFamily="34" charset="0"/>
          <a:cs typeface="Tahoma" panose="020B0604030504040204" pitchFamily="34" charset="0"/>
        </a:defRPr>
      </a:pPr>
      <a:endParaRPr lang="ar-SA"/>
    </a:p>
  </c:txPr>
  <c:printSettings>
    <c:headerFooter/>
    <c:pageMargins b="0.75000000000000189" l="0.70000000000000062" r="0.70000000000000062" t="0.75000000000000189" header="0.30000000000000032" footer="0.30000000000000032"/>
    <c:pageSetup paperSize="0" orientation="landscape" horizontalDpi="300" verticalDpi="300" copies="0"/>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1.xml.rels>&#65279;<?xml version="1.0" encoding="utf-8"?><Relationships xmlns="http://schemas.openxmlformats.org/package/2006/relationships"><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oneCell">
    <xdr:from>
      <xdr:col>0</xdr:col>
      <xdr:colOff>256055</xdr:colOff>
      <xdr:row>7</xdr:row>
      <xdr:rowOff>193404</xdr:rowOff>
    </xdr:from>
    <xdr:to>
      <xdr:col>3</xdr:col>
      <xdr:colOff>1812787</xdr:colOff>
      <xdr:row>10</xdr:row>
      <xdr:rowOff>155244</xdr:rowOff>
    </xdr:to>
    <xdr:graphicFrame macro="">
      <xdr:nvGraphicFramePr>
        <xdr:cNvPr id="5" name="المخطط 1" descr="مخطط عمودي متفاوت المسافات يعرض مقارنة بين إجمالي الدخل والمصروفات المقدرة وإجمالي الدخل والمصروفات الفعلية">
          <a:extLst>
            <a:ext uri="{FF2B5EF4-FFF2-40B4-BE49-F238E27FC236}">
              <a16:creationId xmlns:a16="http://schemas.microsoft.com/office/drawing/2014/main" id="{60863F3F-7848-4564-A588-3361AC30A1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3DD056C-FFB8-4B9E-8E14-D5B12E0B9C1F}" name="بيع_العناصر" displayName="بيع_العناصر" ref="B25:G30" totalsRowCount="1" headerRowDxfId="64" dataDxfId="63" totalsRowDxfId="62">
  <autoFilter ref="B25:G29" xr:uid="{684FDA5D-B4D6-495C-99B2-D39C6C827520}">
    <filterColumn colId="0" hiddenButton="1"/>
    <filterColumn colId="1" hiddenButton="1"/>
    <filterColumn colId="2" hiddenButton="1"/>
    <filterColumn colId="3" hiddenButton="1"/>
    <filterColumn colId="4" hiddenButton="1"/>
    <filterColumn colId="5" hiddenButton="1"/>
  </autoFilter>
  <tableColumns count="6">
    <tableColumn id="1" xr3:uid="{BC6418F7-A9C8-43A1-A6F2-3AB561596D66}" name="المقدرة" totalsRowLabel=" " dataDxfId="20" totalsRowDxfId="19"/>
    <tableColumn id="2" xr3:uid="{365083BD-F86C-4BB5-996F-C626439D2D1C}" name="الفعلية" dataDxfId="18" totalsRowDxfId="17"/>
    <tableColumn id="3" xr3:uid="{146161C7-AC9D-4222-9562-41B5332DD37C}" name="النوع" dataDxfId="16" totalsRowDxfId="15"/>
    <tableColumn id="4" xr3:uid="{B0900443-8038-4D5C-9BF0-16F5BEB30D99}" name="السعر" dataDxfId="14" totalsRowDxfId="13"/>
    <tableColumn id="5" xr3:uid="{3A47B389-5237-4990-A605-B1747E2AD3C9}" name="الإجمالي المُقدر" totalsRowFunction="sum" dataDxfId="12" totalsRowDxfId="11">
      <calculatedColumnFormula>B26*E26</calculatedColumnFormula>
    </tableColumn>
    <tableColumn id="6" xr3:uid="{9ECF773D-EFF2-40D6-8076-132E5B814654}" name="الإجمالي الفعلي" totalsRowFunction="sum" dataDxfId="10" totalsRowDxfId="9">
      <calculatedColumnFormula>C26*E26</calculatedColumnFormula>
    </tableColumn>
  </tableColumns>
  <tableStyleInfo showFirstColumn="1" showLastColumn="0" showRowStripes="0" showColumnStripes="0"/>
  <extLst>
    <ext xmlns:x14="http://schemas.microsoft.com/office/spreadsheetml/2009/9/main" uri="{504A1905-F514-4f6f-8877-14C23A59335A}">
      <x14:table altTextSummary="أدخل الرقم المقدر والفعلي للعناصر المبيعة والنوع ومعدلات العناصر في هذا الجدول. ويتم تلقائيًا حساب الدخل المقدر والفعلي من مبيعات العناصر والإجماليات"/>
    </ext>
  </extLst>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6E950BD-4F6D-4DF6-8BFD-B5C5483D0D4F}" name="العارضين_أو_الموردّين" displayName="العارضين_أو_الموردّين" ref="B19:G23" totalsRowCount="1" headerRowDxfId="61" dataDxfId="60" totalsRowDxfId="59">
  <autoFilter ref="B19:G22" xr:uid="{D62341D1-7152-4895-956D-01ED391EDACB}">
    <filterColumn colId="0" hiddenButton="1"/>
    <filterColumn colId="1" hiddenButton="1"/>
    <filterColumn colId="2" hiddenButton="1"/>
    <filterColumn colId="3" hiddenButton="1"/>
    <filterColumn colId="4" hiddenButton="1"/>
    <filterColumn colId="5" hiddenButton="1"/>
  </autoFilter>
  <tableColumns count="6">
    <tableColumn id="1" xr3:uid="{26244883-B09A-42C0-B3A8-965A2FC967D7}" name="المقدرة" totalsRowLabel=" " dataDxfId="32" totalsRowDxfId="31"/>
    <tableColumn id="2" xr3:uid="{3390ED39-05DF-4BA5-A133-BBF70CBEA7F0}" name="الفعلية" dataDxfId="30" totalsRowDxfId="29"/>
    <tableColumn id="3" xr3:uid="{3EAEED3D-70C3-47CB-800A-B18C07AE1451}" name="النوع" dataDxfId="28" totalsRowDxfId="27"/>
    <tableColumn id="4" xr3:uid="{79D672F5-E00D-4213-8AAE-8F74FB6310D8}" name="السعر" dataDxfId="26" totalsRowDxfId="25"/>
    <tableColumn id="5" xr3:uid="{A72B8C55-9405-4B43-BFB5-92FFD70E5367}" name="الإجمالي المُقدر" totalsRowFunction="sum" dataDxfId="24" totalsRowDxfId="23">
      <calculatedColumnFormula>B20*E20</calculatedColumnFormula>
    </tableColumn>
    <tableColumn id="6" xr3:uid="{F4EE8538-2BD6-45C4-8023-98CE902D8628}" name="الإجمالي الفعلي" totalsRowFunction="sum" dataDxfId="22" totalsRowDxfId="21">
      <calculatedColumnFormula>C20*E20</calculatedColumnFormula>
    </tableColumn>
  </tableColumns>
  <tableStyleInfo showFirstColumn="1" showLastColumn="0" showRowStripes="0" showColumnStripes="0"/>
  <extLst>
    <ext xmlns:x14="http://schemas.microsoft.com/office/spreadsheetml/2009/9/main" uri="{504A1905-F514-4f6f-8877-14C23A59335A}">
      <x14:table altTextSummary="أدخل الرقم المقدر والفعلي للعارضين والموردين ومعدلات منفذ الكشك في هذا الجدول. ويتم تلقائيًا حساب الدخل المقدر والفعلي من العارضين لكل نوع كشك والإجماليات"/>
    </ext>
  </extLst>
</table>
</file>

<file path=xl/tables/table12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41E86A-36E0-480D-A3DC-D3229DD85844}" name="الإجمالي" displayName="الإجمالي" ref="B5:D8" totalsRowCount="1" headerRowDxfId="2" dataDxfId="0" totalsRowDxfId="1">
  <autoFilter ref="B5:D7" xr:uid="{44C87851-1F72-45EA-B09F-30EC68A28FB2}">
    <filterColumn colId="0" hiddenButton="1"/>
    <filterColumn colId="1" hiddenButton="1"/>
    <filterColumn colId="2" hiddenButton="1"/>
  </autoFilter>
  <tableColumns count="3">
    <tableColumn id="1" xr3:uid="{715B62C2-E136-42AB-A40A-CAF45FF3CA04}" name="الإجمالي" totalsRowLabel="إجمالي الأرباح (أو الخسائر)" dataDxfId="8" totalsRowDxfId="7"/>
    <tableColumn id="2" xr3:uid="{9ACE6E1F-4ADA-4C40-852B-D31827674F33}" name="المقدرة" totalsRowFunction="custom" dataDxfId="6" totalsRowDxfId="5">
      <totalsRowFormula>C6-C7</totalsRowFormula>
    </tableColumn>
    <tableColumn id="3" xr3:uid="{64DFDDFA-82F3-4CD3-9EF3-EB94E0961F33}" name="الفعلية" totalsRowFunction="custom" dataDxfId="4" totalsRowDxfId="3">
      <totalsRowFormula>D6-D7</totalsRowFormula>
    </tableColumn>
  </tableColumns>
  <tableStyleInfo showFirstColumn="1" showLastColumn="0" showRowStripes="0" showColumnStripes="0"/>
  <extLst>
    <ext xmlns:x14="http://schemas.microsoft.com/office/spreadsheetml/2009/9/main" uri="{504A1905-F514-4f6f-8877-14C23A59335A}">
      <x14:table altTextSummary="يتم تلقائيًا تحديث الدخل والمصروفات المقدرة والفعلية في هذا الجدول. ويتم تلقائيًا حساب إجمالي الربح أو الخسارة في النهاية"/>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مصاريف_الموقع" displayName="مصاريف_الموقع" ref="B7:D12" totalsRowCount="1" headerRowDxfId="131" dataDxfId="130" totalsRowDxfId="129">
  <autoFilter ref="B7:D11" xr:uid="{00000000-0009-0000-0100-000001000000}">
    <filterColumn colId="0" hiddenButton="1"/>
    <filterColumn colId="1" hiddenButton="1"/>
    <filterColumn colId="2" hiddenButton="1"/>
  </autoFilter>
  <tableColumns count="3">
    <tableColumn id="1" xr3:uid="{00000000-0010-0000-0000-000001000000}" name="الموقع" totalsRowLabel="الإجمالي" dataDxfId="128" totalsRowDxfId="127"/>
    <tableColumn id="2" xr3:uid="{00000000-0010-0000-0000-000002000000}" name="المقدرة" totalsRowFunction="sum" dataDxfId="126" totalsRowDxfId="125"/>
    <tableColumn id="3" xr3:uid="{00000000-0010-0000-0000-000003000000}" name="الفعلية" totalsRowFunction="sum" dataDxfId="124" totalsRowDxfId="123"/>
  </tableColumns>
  <tableStyleInfo showFirstColumn="1" showLastColumn="0" showRowStripes="1" showColumnStripes="0"/>
  <extLst>
    <ext xmlns:x14="http://schemas.microsoft.com/office/spreadsheetml/2009/9/main" uri="{504A1905-F514-4f6f-8877-14C23A59335A}">
      <x14:table altTextSummary="أدخل مصروفات الموقع المقدرة والفعلية في هذا الجدول. يتم حساب الإجمالي تلقائياً في النهاية"/>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مصاريف_الديكورات" displayName="مصاريف_الديكورات" ref="B14:D20" totalsRowCount="1" headerRowDxfId="122" dataDxfId="121" totalsRowDxfId="120">
  <autoFilter ref="B14:D19" xr:uid="{00000000-0009-0000-0100-000002000000}">
    <filterColumn colId="0" hiddenButton="1"/>
    <filterColumn colId="1" hiddenButton="1"/>
    <filterColumn colId="2" hiddenButton="1"/>
  </autoFilter>
  <tableColumns count="3">
    <tableColumn id="1" xr3:uid="{00000000-0010-0000-0100-000001000000}" name="الديكورات" totalsRowLabel="الإجمالي" dataDxfId="119" totalsRowDxfId="118"/>
    <tableColumn id="2" xr3:uid="{00000000-0010-0000-0100-000002000000}" name="المقدرة" totalsRowFunction="sum" dataDxfId="117" totalsRowDxfId="116"/>
    <tableColumn id="3" xr3:uid="{00000000-0010-0000-0100-000003000000}" name="الفعلية" totalsRowFunction="sum" dataDxfId="115" totalsRowDxfId="114"/>
  </tableColumns>
  <tableStyleInfo showFirstColumn="1" showLastColumn="0" showRowStripes="1" showColumnStripes="0"/>
  <extLst>
    <ext xmlns:x14="http://schemas.microsoft.com/office/spreadsheetml/2009/9/main" uri="{504A1905-F514-4f6f-8877-14C23A59335A}">
      <x14:table altTextSummary="أدخل مصروفات الديكورات المقدرة والفعلية في هذا الجدول. يتم حساب الإجمالي تلقائيًا في النهاية"/>
    </ext>
  </extLst>
</table>
</file>

<file path=xl/tables/table3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مصاريف_الدعاية" displayName="مصاريف_الدعاية" ref="B22:D26" totalsRowCount="1" headerRowDxfId="113" dataDxfId="112" totalsRowDxfId="111">
  <autoFilter ref="B22:D25" xr:uid="{00000000-0009-0000-0100-000003000000}">
    <filterColumn colId="0" hiddenButton="1"/>
    <filterColumn colId="1" hiddenButton="1"/>
    <filterColumn colId="2" hiddenButton="1"/>
  </autoFilter>
  <tableColumns count="3">
    <tableColumn id="1" xr3:uid="{00000000-0010-0000-0200-000001000000}" name="الدعاية" totalsRowLabel="الإجمالي" dataDxfId="110" totalsRowDxfId="109"/>
    <tableColumn id="2" xr3:uid="{00000000-0010-0000-0200-000002000000}" name="المقدرة" totalsRowFunction="sum" dataDxfId="108" totalsRowDxfId="107"/>
    <tableColumn id="3" xr3:uid="{00000000-0010-0000-0200-000003000000}" name="الفعلية" totalsRowFunction="sum" dataDxfId="106" totalsRowDxfId="105"/>
  </tableColumns>
  <tableStyleInfo showFirstColumn="1" showLastColumn="0" showRowStripes="1" showColumnStripes="0"/>
  <extLst>
    <ext xmlns:x14="http://schemas.microsoft.com/office/spreadsheetml/2009/9/main" uri="{504A1905-F514-4f6f-8877-14C23A59335A}">
      <x14:table altTextSummary="أدخل مصروفات الدعاية المقدرة والفعلية في هذا الجدول. يتم حساب الإجمالي تلقائيًا في النهاية"/>
    </ext>
  </extLst>
</table>
</file>

<file path=xl/tables/table4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المصاريف_المتنوعة" displayName="المصاريف_المتنوعة" ref="B28:D33" totalsRowCount="1" headerRowDxfId="104" dataDxfId="103" totalsRowDxfId="102">
  <autoFilter ref="B28:D32" xr:uid="{00000000-0009-0000-0100-000004000000}">
    <filterColumn colId="0" hiddenButton="1"/>
    <filterColumn colId="1" hiddenButton="1"/>
    <filterColumn colId="2" hiddenButton="1"/>
  </autoFilter>
  <tableColumns count="3">
    <tableColumn id="1" xr3:uid="{00000000-0010-0000-0300-000001000000}" name="المتنوعة" totalsRowLabel="الإجمالي" dataDxfId="101" totalsRowDxfId="100" totalsRowCellStyle="الإجمالي - العنوان"/>
    <tableColumn id="2" xr3:uid="{00000000-0010-0000-0300-000002000000}" name="المقدرة" totalsRowFunction="sum" dataDxfId="99" totalsRowDxfId="98" totalsRowCellStyle="الإجمالي - العنوان"/>
    <tableColumn id="3" xr3:uid="{00000000-0010-0000-0300-000003000000}" name="الفعلية" totalsRowFunction="sum" dataDxfId="97" totalsRowDxfId="96" totalsRowCellStyle="الإجمالي - العنوان"/>
  </tableColumns>
  <tableStyleInfo showFirstColumn="1" showLastColumn="0" showRowStripes="1" showColumnStripes="0"/>
  <extLst>
    <ext xmlns:x14="http://schemas.microsoft.com/office/spreadsheetml/2009/9/main" uri="{504A1905-F514-4f6f-8877-14C23A59335A}">
      <x14:table altTextSummary="أدخل المصروفات النثرية المقدرة والفعلية في هذا الجدول. يتم حساب الإجمالي تلقائيًا في النهاية"/>
    </ext>
  </extLst>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مصاريف_المشروبات_الطازجة" displayName="مصاريف_المشروبات_الطازجة" ref="F7:H12" totalsRowCount="1" headerRowDxfId="95" dataDxfId="94" totalsRowDxfId="93">
  <autoFilter ref="F7:H11" xr:uid="{00000000-0009-0000-0100-000005000000}">
    <filterColumn colId="0" hiddenButton="1"/>
    <filterColumn colId="1" hiddenButton="1"/>
    <filterColumn colId="2" hiddenButton="1"/>
  </autoFilter>
  <tableColumns count="3">
    <tableColumn id="1" xr3:uid="{00000000-0010-0000-0400-000001000000}" name="المشروبات الطازجة" totalsRowLabel="الإجمالي" dataDxfId="92" totalsRowDxfId="91"/>
    <tableColumn id="2" xr3:uid="{00000000-0010-0000-0400-000002000000}" name="المقدرة" totalsRowFunction="sum" dataDxfId="90" totalsRowDxfId="89"/>
    <tableColumn id="3" xr3:uid="{00000000-0010-0000-0400-000003000000}" name="الفعلية" totalsRowFunction="sum" dataDxfId="88" totalsRowDxfId="87"/>
  </tableColumns>
  <tableStyleInfo showFirstColumn="1" showLastColumn="0" showRowStripes="1" showColumnStripes="0"/>
  <extLst>
    <ext xmlns:x14="http://schemas.microsoft.com/office/spreadsheetml/2009/9/main" uri="{504A1905-F514-4f6f-8877-14C23A59335A}">
      <x14:table altTextSummary="أدخل مصروفات المرطبات المقدرة والفعلية في هذا الجدول. يتم حساب الإجمالي تلقائيًا في النهاية"/>
    </ext>
  </extLst>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مصاريف_البرنامج" displayName="مصاريف_البرنامج" ref="F14:H20" totalsRowCount="1" headerRowDxfId="86" dataDxfId="85" totalsRowDxfId="84">
  <autoFilter ref="F14:H19" xr:uid="{00000000-0009-0000-0100-000006000000}">
    <filterColumn colId="0" hiddenButton="1"/>
    <filterColumn colId="1" hiddenButton="1"/>
    <filterColumn colId="2" hiddenButton="1"/>
  </autoFilter>
  <tableColumns count="3">
    <tableColumn id="1" xr3:uid="{00000000-0010-0000-0500-000001000000}" name="البرنامج" totalsRowLabel="الإجمالي" dataDxfId="83" totalsRowDxfId="82"/>
    <tableColumn id="2" xr3:uid="{00000000-0010-0000-0500-000002000000}" name="المقدرة" totalsRowFunction="sum" dataDxfId="81" totalsRowDxfId="80"/>
    <tableColumn id="3" xr3:uid="{00000000-0010-0000-0500-000003000000}" name="الفعلية" totalsRowFunction="sum" dataDxfId="79" totalsRowDxfId="78"/>
  </tableColumns>
  <tableStyleInfo showFirstColumn="1" showLastColumn="0" showRowStripes="1" showColumnStripes="0"/>
  <extLst>
    <ext xmlns:x14="http://schemas.microsoft.com/office/spreadsheetml/2009/9/main" uri="{504A1905-F514-4f6f-8877-14C23A59335A}">
      <x14:table altTextSummary="أدخل مصروفات البرامج المقدرة والفعلية في هذا الجدول. يتم حساب الإجمالي تلقائيًا في النهاية"/>
    </ext>
  </extLst>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مصاريف_الجوائز" displayName="مصاريف_الجوائز" ref="F22:H25" totalsRowCount="1" headerRowDxfId="77" dataDxfId="76" totalsRowDxfId="75">
  <autoFilter ref="F22:H24" xr:uid="{00000000-0009-0000-0100-000007000000}">
    <filterColumn colId="0" hiddenButton="1"/>
    <filterColumn colId="1" hiddenButton="1"/>
    <filterColumn colId="2" hiddenButton="1"/>
  </autoFilter>
  <tableColumns count="3">
    <tableColumn id="1" xr3:uid="{00000000-0010-0000-0600-000001000000}" name="الجوائز" totalsRowLabel="الإجمالي" dataDxfId="74" totalsRowDxfId="73"/>
    <tableColumn id="2" xr3:uid="{00000000-0010-0000-0600-000002000000}" name="المقدرة" totalsRowFunction="sum" dataDxfId="72" totalsRowDxfId="71"/>
    <tableColumn id="3" xr3:uid="{00000000-0010-0000-0600-000003000000}" name="الفعلية" totalsRowFunction="sum" dataDxfId="70" totalsRowDxfId="69"/>
  </tableColumns>
  <tableStyleInfo showFirstColumn="1" showLastColumn="0" showRowStripes="1" showColumnStripes="0"/>
  <extLst>
    <ext xmlns:x14="http://schemas.microsoft.com/office/spreadsheetml/2009/9/main" uri="{504A1905-F514-4f6f-8877-14C23A59335A}">
      <x14:table altTextSummary="أدخل مصروفات الجوائز المقدرة والفعلية في هذا الجدول. يتم حساب الإجمالي تلقائيًا في النهاية"/>
    </ext>
  </extLst>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F6F934E-1CF9-4525-A781-A2CFBBDC7A07}" name="عمليات_الدخول" displayName="عمليات_الدخول" ref="B7:G11" totalsRowCount="1" headerRowDxfId="68" dataDxfId="52" totalsRowDxfId="45">
  <tableColumns count="6">
    <tableColumn id="1" xr3:uid="{1956CEF2-66C0-4CE8-980F-818E1104E113}" name="المقدرة" totalsRowLabel=" " dataDxfId="58" totalsRowDxfId="51"/>
    <tableColumn id="2" xr3:uid="{190635A1-C89F-4B41-9577-106010040DD2}" name="الفعلية" dataDxfId="57" totalsRowDxfId="50"/>
    <tableColumn id="3" xr3:uid="{801E504E-0C17-4D32-A4C0-ECA08E25BAC7}" name="النوع" dataDxfId="56" totalsRowDxfId="49"/>
    <tableColumn id="4" xr3:uid="{8DD036BD-E0F9-473A-B7C6-53BA29CD673E}" name="السعر" dataDxfId="55" totalsRowDxfId="48"/>
    <tableColumn id="5" xr3:uid="{B626F33E-F2A0-4BAB-B5F8-F4449D6C40F8}" name="الإجمالي المُقدر" totalsRowFunction="sum" dataDxfId="54" totalsRowDxfId="47">
      <calculatedColumnFormula>B8*E8</calculatedColumnFormula>
    </tableColumn>
    <tableColumn id="6" xr3:uid="{8CEF3842-6AC2-4DEC-B98E-272B51785A45}" name="الإجمالي الفعلي" totalsRowFunction="sum" dataDxfId="53" totalsRowDxfId="46">
      <calculatedColumnFormula>C8*E8</calculatedColumnFormula>
    </tableColumn>
  </tableColumns>
  <tableStyleInfo showFirstColumn="1" showLastColumn="0" showRowStripes="1" showColumnStripes="0"/>
  <extLst>
    <ext xmlns:x14="http://schemas.microsoft.com/office/spreadsheetml/2009/9/main" uri="{504A1905-F514-4f6f-8877-14C23A59335A}">
      <x14:table altTextSummary="أدخل الرقم المقدر والفعلي لأذونات الدخول ومعدلات التذاكر لكل فئة عمرية في هذا الجدول. ويتم تلقائيًا حساب الدخل المقدر والفعلي من أذونات الدخول والإجماليات"/>
    </ext>
  </extLst>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54C90BF-BF8A-4CBE-8E99-BFF32747D52A}" name="الإعلانات_في_البرنامج" displayName="الإعلانات_في_البرنامج" ref="B13:G17" totalsRowCount="1" headerRowDxfId="67" dataDxfId="66" totalsRowDxfId="65">
  <autoFilter ref="B13:G16" xr:uid="{3ED3A882-653C-4D69-9A88-46A2556EC8FC}">
    <filterColumn colId="0" hiddenButton="1"/>
    <filterColumn colId="1" hiddenButton="1"/>
    <filterColumn colId="2" hiddenButton="1"/>
    <filterColumn colId="3" hiddenButton="1"/>
    <filterColumn colId="4" hiddenButton="1"/>
    <filterColumn colId="5" hiddenButton="1"/>
  </autoFilter>
  <tableColumns count="6">
    <tableColumn id="1" xr3:uid="{49FCF96E-7577-4C71-8A60-5E7A454CE540}" name="المقدرة" totalsRowLabel=" " dataDxfId="44" totalsRowDxfId="43"/>
    <tableColumn id="2" xr3:uid="{8007CE88-F562-4753-9981-1610AECEA5F8}" name="الفعلية" dataDxfId="42" totalsRowDxfId="41"/>
    <tableColumn id="3" xr3:uid="{F04AF209-89F6-410C-918A-091D08F5CF3D}" name="النوع" dataDxfId="40" totalsRowDxfId="39"/>
    <tableColumn id="4" xr3:uid="{C3FE77EC-5521-49FF-9A6F-498984BE8BFF}" name="السعر" dataDxfId="38" totalsRowDxfId="37"/>
    <tableColumn id="5" xr3:uid="{9C66B263-C646-4E43-ADA0-C12623582F85}" name="الإجمالي المُقدر" totalsRowFunction="sum" dataDxfId="36" totalsRowDxfId="35">
      <calculatedColumnFormula>B14*E14</calculatedColumnFormula>
    </tableColumn>
    <tableColumn id="6" xr3:uid="{0683A6F8-CDF0-4B41-8DC0-861A05E61DB7}" name="الإجمالي الفعلي" totalsRowFunction="sum" dataDxfId="34" totalsRowDxfId="33">
      <calculatedColumnFormula>C14*E14</calculatedColumnFormula>
    </tableColumn>
  </tableColumns>
  <tableStyleInfo showFirstColumn="1" showLastColumn="0" showRowStripes="1" showColumnStripes="0"/>
  <extLst>
    <ext xmlns:x14="http://schemas.microsoft.com/office/spreadsheetml/2009/9/main" uri="{504A1905-F514-4f6f-8877-14C23A59335A}">
      <x14:table altTextSummary="أدخل الرقم المقدر والفعلي للإعلانات ومعدلات الإعلانات في هذا الجدول. ويتم تلقائيًا حساب الدخل المقدر والفعلي من أذونات الدخول والإجماليات"/>
    </ext>
  </extLst>
</table>
</file>

<file path=xl/theme/theme11.xml><?xml version="1.0" encoding="utf-8"?>
<a:theme xmlns:a="http://schemas.openxmlformats.org/drawingml/2006/main" name="Office Theme">
  <a:themeElements>
    <a:clrScheme name="Custom 146">
      <a:dk1>
        <a:sysClr val="windowText" lastClr="000000"/>
      </a:dk1>
      <a:lt1>
        <a:sysClr val="window" lastClr="FFFFFF"/>
      </a:lt1>
      <a:dk2>
        <a:srgbClr val="385468"/>
      </a:dk2>
      <a:lt2>
        <a:srgbClr val="C9C2D1"/>
      </a:lt2>
      <a:accent1>
        <a:srgbClr val="89C8C1"/>
      </a:accent1>
      <a:accent2>
        <a:srgbClr val="F08A7B"/>
      </a:accent2>
      <a:accent3>
        <a:srgbClr val="6BB1C9"/>
      </a:accent3>
      <a:accent4>
        <a:srgbClr val="CE4242"/>
      </a:accent4>
      <a:accent5>
        <a:srgbClr val="0D6E74"/>
      </a:accent5>
      <a:accent6>
        <a:srgbClr val="1AB0AD"/>
      </a:accent6>
      <a:hlink>
        <a:srgbClr val="B333FF"/>
      </a:hlink>
      <a:folHlink>
        <a:srgbClr val="5300A6"/>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75.xml" Id="rId8" /><Relationship Type="http://schemas.openxmlformats.org/officeDocument/2006/relationships/table" Target="/xl/tables/table26.xml" Id="rId3" /><Relationship Type="http://schemas.openxmlformats.org/officeDocument/2006/relationships/table" Target="/xl/tables/table67.xml" Id="rId7" /><Relationship Type="http://schemas.openxmlformats.org/officeDocument/2006/relationships/table" Target="/xl/tables/table18.xml" Id="rId2" /><Relationship Type="http://schemas.openxmlformats.org/officeDocument/2006/relationships/printerSettings" Target="/xl/printerSettings/printerSettings22.bin" Id="rId1" /><Relationship Type="http://schemas.openxmlformats.org/officeDocument/2006/relationships/table" Target="/xl/tables/table59.xml" Id="rId6" /><Relationship Type="http://schemas.openxmlformats.org/officeDocument/2006/relationships/table" Target="/xl/tables/table410.xml" Id="rId5" /><Relationship Type="http://schemas.openxmlformats.org/officeDocument/2006/relationships/table" Target="/xl/tables/table311.xml" Id="rId4" /></Relationships>
</file>

<file path=xl/worksheets/_rels/sheet31.xml.rels>&#65279;<?xml version="1.0" encoding="utf-8"?><Relationships xmlns="http://schemas.openxmlformats.org/package/2006/relationships"><Relationship Type="http://schemas.openxmlformats.org/officeDocument/2006/relationships/table" Target="/xl/tables/table91.xml" Id="rId3" /><Relationship Type="http://schemas.openxmlformats.org/officeDocument/2006/relationships/table" Target="/xl/tables/table82.xml" Id="rId2" /><Relationship Type="http://schemas.openxmlformats.org/officeDocument/2006/relationships/printerSettings" Target="/xl/printerSettings/printerSettings31.bin" Id="rId1" /><Relationship Type="http://schemas.openxmlformats.org/officeDocument/2006/relationships/table" Target="/xl/tables/table113.xml" Id="rId5" /><Relationship Type="http://schemas.openxmlformats.org/officeDocument/2006/relationships/table" Target="/xl/tables/table104.xml" Id="rId4" /></Relationships>
</file>

<file path=xl/worksheets/_rels/sheet44.xml.rels>&#65279;<?xml version="1.0" encoding="utf-8"?><Relationships xmlns="http://schemas.openxmlformats.org/package/2006/relationships"><Relationship Type="http://schemas.openxmlformats.org/officeDocument/2006/relationships/table" Target="/xl/tables/table1212.xml" Id="rId3" /><Relationship Type="http://schemas.openxmlformats.org/officeDocument/2006/relationships/drawing" Target="/xl/drawings/drawing11.xml" Id="rId2" /><Relationship Type="http://schemas.openxmlformats.org/officeDocument/2006/relationships/printerSettings" Target="/xl/printerSettings/printerSettings4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84609-BD12-4008-8DDE-8F9C74422398}">
  <dimension ref="A1:B8"/>
  <sheetViews>
    <sheetView showGridLines="0" rightToLeft="1" tabSelected="1" workbookViewId="0"/>
  </sheetViews>
  <sheetFormatPr defaultRowHeight="15" x14ac:dyDescent="0.2"/>
  <cols>
    <col min="1" max="1" width="2.77734375" customWidth="1"/>
    <col min="2" max="2" width="80.77734375" customWidth="1"/>
    <col min="3" max="3" width="2.77734375" customWidth="1"/>
  </cols>
  <sheetData>
    <row r="1" spans="1:2" s="3" customFormat="1" ht="30" customHeight="1" x14ac:dyDescent="0.2">
      <c r="A1" s="5"/>
      <c r="B1" s="55" t="s">
        <v>0</v>
      </c>
    </row>
    <row r="2" spans="1:2" s="3" customFormat="1" ht="30" customHeight="1" x14ac:dyDescent="0.2">
      <c r="A2" s="5"/>
      <c r="B2" s="56" t="s">
        <v>97</v>
      </c>
    </row>
    <row r="3" spans="1:2" s="3" customFormat="1" ht="30" customHeight="1" x14ac:dyDescent="0.2">
      <c r="A3" s="5"/>
      <c r="B3" s="56" t="s">
        <v>98</v>
      </c>
    </row>
    <row r="4" spans="1:2" s="3" customFormat="1" ht="30" customHeight="1" x14ac:dyDescent="0.2">
      <c r="A4" s="5"/>
      <c r="B4" s="56" t="s">
        <v>1</v>
      </c>
    </row>
    <row r="5" spans="1:2" s="3" customFormat="1" ht="30" customHeight="1" x14ac:dyDescent="0.2">
      <c r="A5" s="5"/>
      <c r="B5" s="56" t="s">
        <v>2</v>
      </c>
    </row>
    <row r="6" spans="1:2" s="3" customFormat="1" ht="30" customHeight="1" x14ac:dyDescent="0.2">
      <c r="A6" s="5"/>
      <c r="B6" s="57" t="s">
        <v>3</v>
      </c>
    </row>
    <row r="7" spans="1:2" ht="63" customHeight="1" x14ac:dyDescent="0.2">
      <c r="A7" s="6"/>
      <c r="B7" s="56" t="s">
        <v>4</v>
      </c>
    </row>
    <row r="8" spans="1:2" ht="12" customHeight="1" x14ac:dyDescent="0.2">
      <c r="A8" s="6"/>
      <c r="B8" s="58" t="s">
        <v>5</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9"/>
  <sheetViews>
    <sheetView showGridLines="0" rightToLeft="1" zoomScaleNormal="100" workbookViewId="0"/>
  </sheetViews>
  <sheetFormatPr defaultRowHeight="30" customHeight="1" x14ac:dyDescent="0.2"/>
  <cols>
    <col min="1" max="1" width="6.88671875" style="48" customWidth="1"/>
    <col min="2" max="2" width="21.21875" style="37" customWidth="1"/>
    <col min="3" max="4" width="14.77734375" style="37" customWidth="1"/>
    <col min="5" max="5" width="7" style="37" customWidth="1"/>
    <col min="6" max="6" width="25.6640625" style="37" bestFit="1" customWidth="1"/>
    <col min="7" max="7" width="14.77734375" style="37" bestFit="1" customWidth="1"/>
    <col min="8" max="8" width="14.77734375" style="37" customWidth="1"/>
    <col min="9" max="9" width="2.77734375" style="37" customWidth="1"/>
    <col min="10" max="16384" width="8.88671875" style="37"/>
  </cols>
  <sheetData>
    <row r="1" spans="1:17" ht="12.75" customHeight="1" x14ac:dyDescent="0.2">
      <c r="A1" s="42" t="s">
        <v>6</v>
      </c>
      <c r="B1" s="43"/>
      <c r="C1" s="7"/>
      <c r="D1" s="8"/>
      <c r="E1" s="44"/>
      <c r="F1" s="66"/>
      <c r="G1" s="66"/>
      <c r="H1" s="66"/>
      <c r="I1"/>
      <c r="J1"/>
      <c r="K1"/>
      <c r="L1"/>
      <c r="M1"/>
      <c r="N1"/>
      <c r="O1"/>
      <c r="P1"/>
      <c r="Q1"/>
    </row>
    <row r="2" spans="1:17" ht="145.5" customHeight="1" thickBot="1" x14ac:dyDescent="0.25">
      <c r="A2" s="42" t="s">
        <v>7</v>
      </c>
      <c r="B2" s="68" t="s">
        <v>15</v>
      </c>
      <c r="C2" s="68"/>
      <c r="D2" s="68"/>
      <c r="E2" s="68"/>
      <c r="F2" s="68"/>
      <c r="G2" s="68"/>
      <c r="H2" s="68"/>
      <c r="I2"/>
      <c r="J2"/>
      <c r="K2"/>
      <c r="L2"/>
      <c r="M2"/>
      <c r="N2"/>
      <c r="O2"/>
      <c r="P2"/>
      <c r="Q2"/>
    </row>
    <row r="3" spans="1:17" ht="42" customHeight="1" x14ac:dyDescent="0.2">
      <c r="A3" s="42" t="s">
        <v>8</v>
      </c>
      <c r="B3" s="9"/>
      <c r="C3" s="10"/>
      <c r="D3" s="52"/>
      <c r="E3" s="11"/>
      <c r="F3" s="11"/>
      <c r="G3" s="67" t="s">
        <v>53</v>
      </c>
      <c r="H3" s="67"/>
      <c r="I3"/>
      <c r="J3"/>
      <c r="K3"/>
      <c r="L3"/>
      <c r="M3"/>
      <c r="N3"/>
      <c r="O3"/>
      <c r="P3"/>
    </row>
    <row r="4" spans="1:17" s="47" customFormat="1" ht="70.5" customHeight="1" thickBot="1" x14ac:dyDescent="0.3">
      <c r="A4" s="42" t="s">
        <v>9</v>
      </c>
      <c r="B4" s="13"/>
      <c r="C4" s="46"/>
      <c r="D4" s="46"/>
      <c r="E4" s="14"/>
      <c r="F4" s="14"/>
      <c r="G4" s="13" t="s">
        <v>37</v>
      </c>
      <c r="H4" s="13" t="s">
        <v>38</v>
      </c>
      <c r="I4" s="1"/>
      <c r="J4" s="1"/>
      <c r="K4" s="1"/>
      <c r="L4" s="1"/>
      <c r="M4" s="1"/>
      <c r="N4" s="1"/>
      <c r="O4" s="1"/>
      <c r="P4" s="1"/>
    </row>
    <row r="5" spans="1:17" s="54" customFormat="1" ht="22.5" customHeight="1" x14ac:dyDescent="0.2">
      <c r="A5" s="42" t="s">
        <v>10</v>
      </c>
      <c r="B5" s="15" t="s">
        <v>16</v>
      </c>
      <c r="C5" s="53"/>
      <c r="D5" s="53"/>
      <c r="E5" s="6"/>
      <c r="F5" s="6"/>
      <c r="G5" s="64">
        <f>SUM(C12,C20,C26,C33,G12,G20,G25)</f>
        <v>1145</v>
      </c>
      <c r="H5" s="64">
        <f>SUM(D12,D20,D26,D33,H12,H20,H25)</f>
        <v>395</v>
      </c>
      <c r="I5"/>
      <c r="J5"/>
      <c r="K5"/>
      <c r="L5"/>
      <c r="M5"/>
      <c r="N5"/>
      <c r="O5"/>
      <c r="P5"/>
    </row>
    <row r="6" spans="1:17" ht="26.25" customHeight="1" x14ac:dyDescent="0.2">
      <c r="A6" s="42"/>
      <c r="B6" s="38"/>
      <c r="C6" s="38"/>
      <c r="D6" s="38"/>
      <c r="E6" s="6"/>
      <c r="F6" s="6"/>
      <c r="G6" s="6"/>
      <c r="H6" s="6"/>
      <c r="I6"/>
      <c r="J6"/>
      <c r="K6"/>
      <c r="L6"/>
      <c r="M6"/>
      <c r="N6"/>
      <c r="O6"/>
      <c r="P6"/>
    </row>
    <row r="7" spans="1:17" ht="30" customHeight="1" x14ac:dyDescent="0.2">
      <c r="A7" s="42" t="s">
        <v>11</v>
      </c>
      <c r="B7" s="16" t="s">
        <v>17</v>
      </c>
      <c r="C7" s="17" t="s">
        <v>37</v>
      </c>
      <c r="D7" s="17" t="s">
        <v>38</v>
      </c>
      <c r="E7" s="6"/>
      <c r="F7" s="16" t="s">
        <v>39</v>
      </c>
      <c r="G7" s="17" t="s">
        <v>37</v>
      </c>
      <c r="H7" s="17" t="s">
        <v>38</v>
      </c>
      <c r="I7"/>
      <c r="J7"/>
      <c r="K7"/>
      <c r="L7"/>
      <c r="M7"/>
      <c r="N7"/>
      <c r="O7"/>
      <c r="P7"/>
    </row>
    <row r="8" spans="1:17" ht="30" customHeight="1" x14ac:dyDescent="0.2">
      <c r="A8" s="42"/>
      <c r="B8" s="19" t="s">
        <v>18</v>
      </c>
      <c r="C8" s="59">
        <v>500</v>
      </c>
      <c r="D8" s="59">
        <v>250</v>
      </c>
      <c r="E8" s="6"/>
      <c r="F8" s="19" t="s">
        <v>40</v>
      </c>
      <c r="G8" s="59"/>
      <c r="H8" s="59"/>
      <c r="I8"/>
      <c r="J8"/>
      <c r="K8"/>
      <c r="L8"/>
      <c r="M8"/>
      <c r="N8"/>
      <c r="O8"/>
      <c r="P8"/>
    </row>
    <row r="9" spans="1:17" ht="30" customHeight="1" x14ac:dyDescent="0.2">
      <c r="A9" s="42"/>
      <c r="B9" s="20" t="s">
        <v>19</v>
      </c>
      <c r="C9" s="60">
        <v>400</v>
      </c>
      <c r="D9" s="60">
        <v>50</v>
      </c>
      <c r="E9" s="6"/>
      <c r="F9" s="20" t="s">
        <v>41</v>
      </c>
      <c r="G9" s="60"/>
      <c r="H9" s="60"/>
      <c r="I9"/>
      <c r="J9"/>
      <c r="K9"/>
      <c r="L9"/>
      <c r="M9"/>
      <c r="N9"/>
      <c r="O9"/>
      <c r="P9"/>
    </row>
    <row r="10" spans="1:17" ht="30" customHeight="1" x14ac:dyDescent="0.2">
      <c r="A10" s="42"/>
      <c r="B10" s="19" t="s">
        <v>20</v>
      </c>
      <c r="C10" s="59"/>
      <c r="D10" s="59"/>
      <c r="E10" s="6"/>
      <c r="F10" s="19" t="s">
        <v>42</v>
      </c>
      <c r="G10" s="59"/>
      <c r="H10" s="59"/>
      <c r="I10"/>
      <c r="J10"/>
      <c r="K10"/>
      <c r="L10"/>
      <c r="M10"/>
      <c r="N10"/>
      <c r="O10"/>
      <c r="P10"/>
    </row>
    <row r="11" spans="1:17" ht="30" customHeight="1" x14ac:dyDescent="0.2">
      <c r="A11" s="42"/>
      <c r="B11" s="21" t="s">
        <v>21</v>
      </c>
      <c r="C11" s="61"/>
      <c r="D11" s="61"/>
      <c r="E11" s="6"/>
      <c r="F11" s="21" t="s">
        <v>43</v>
      </c>
      <c r="G11" s="61"/>
      <c r="H11" s="61"/>
      <c r="I11"/>
      <c r="J11"/>
      <c r="K11"/>
      <c r="L11"/>
      <c r="M11"/>
      <c r="N11"/>
      <c r="O11"/>
      <c r="P11"/>
    </row>
    <row r="12" spans="1:17" ht="30" customHeight="1" x14ac:dyDescent="0.2">
      <c r="A12" s="42"/>
      <c r="B12" s="22" t="s">
        <v>22</v>
      </c>
      <c r="C12" s="62">
        <f>SUBTOTAL(109,مصاريف_الموقع[المقدرة])</f>
        <v>900</v>
      </c>
      <c r="D12" s="62">
        <f>SUBTOTAL(109,مصاريف_الموقع[الفعلية])</f>
        <v>300</v>
      </c>
      <c r="E12" s="6"/>
      <c r="F12" s="22" t="s">
        <v>22</v>
      </c>
      <c r="G12" s="62">
        <f>SUBTOTAL(109,مصاريف_المشروبات_الطازجة[المقدرة])</f>
        <v>0</v>
      </c>
      <c r="H12" s="62">
        <f>SUBTOTAL(109,مصاريف_المشروبات_الطازجة[الفعلية])</f>
        <v>0</v>
      </c>
      <c r="I12"/>
      <c r="J12"/>
      <c r="K12"/>
      <c r="L12"/>
      <c r="M12"/>
      <c r="N12"/>
      <c r="O12"/>
      <c r="P12"/>
    </row>
    <row r="13" spans="1:17" ht="33" customHeight="1" x14ac:dyDescent="0.2">
      <c r="A13" s="42"/>
      <c r="B13" s="6"/>
      <c r="C13" s="6"/>
      <c r="D13" s="6"/>
      <c r="E13" s="6"/>
      <c r="F13" s="6"/>
      <c r="G13" s="6"/>
      <c r="H13" s="6"/>
      <c r="I13"/>
      <c r="J13"/>
      <c r="K13"/>
      <c r="L13"/>
      <c r="M13"/>
      <c r="N13"/>
      <c r="O13"/>
      <c r="P13"/>
    </row>
    <row r="14" spans="1:17" ht="30" customHeight="1" x14ac:dyDescent="0.2">
      <c r="A14" s="42" t="s">
        <v>12</v>
      </c>
      <c r="B14" s="16" t="s">
        <v>23</v>
      </c>
      <c r="C14" s="17" t="s">
        <v>37</v>
      </c>
      <c r="D14" s="17" t="s">
        <v>38</v>
      </c>
      <c r="E14" s="6"/>
      <c r="F14" s="16" t="s">
        <v>44</v>
      </c>
      <c r="G14" s="17" t="s">
        <v>37</v>
      </c>
      <c r="H14" s="17" t="s">
        <v>38</v>
      </c>
      <c r="I14"/>
      <c r="J14"/>
      <c r="K14"/>
      <c r="L14"/>
      <c r="M14"/>
      <c r="N14"/>
      <c r="O14"/>
      <c r="P14"/>
    </row>
    <row r="15" spans="1:17" ht="30" customHeight="1" x14ac:dyDescent="0.2">
      <c r="A15" s="42"/>
      <c r="B15" s="19" t="s">
        <v>24</v>
      </c>
      <c r="C15" s="59">
        <v>200</v>
      </c>
      <c r="D15" s="59">
        <v>50</v>
      </c>
      <c r="E15" s="6"/>
      <c r="F15" s="19" t="s">
        <v>45</v>
      </c>
      <c r="G15" s="59"/>
      <c r="H15" s="59"/>
      <c r="I15"/>
      <c r="J15"/>
      <c r="K15"/>
      <c r="L15"/>
      <c r="M15"/>
      <c r="N15"/>
      <c r="O15"/>
      <c r="P15"/>
    </row>
    <row r="16" spans="1:17" ht="30" customHeight="1" x14ac:dyDescent="0.2">
      <c r="A16" s="42"/>
      <c r="B16" s="20" t="s">
        <v>25</v>
      </c>
      <c r="C16" s="60"/>
      <c r="D16" s="60"/>
      <c r="E16" s="6"/>
      <c r="F16" s="20" t="s">
        <v>46</v>
      </c>
      <c r="G16" s="60"/>
      <c r="H16" s="60"/>
      <c r="I16"/>
      <c r="J16"/>
      <c r="K16"/>
      <c r="L16"/>
      <c r="M16"/>
      <c r="N16"/>
      <c r="O16"/>
      <c r="P16"/>
    </row>
    <row r="17" spans="1:16" ht="30" customHeight="1" x14ac:dyDescent="0.2">
      <c r="A17" s="42"/>
      <c r="B17" s="19" t="s">
        <v>26</v>
      </c>
      <c r="C17" s="59"/>
      <c r="D17" s="59"/>
      <c r="E17" s="6"/>
      <c r="F17" s="19" t="s">
        <v>47</v>
      </c>
      <c r="G17" s="59"/>
      <c r="H17" s="59"/>
      <c r="I17"/>
      <c r="J17"/>
      <c r="K17"/>
      <c r="L17"/>
      <c r="M17"/>
      <c r="N17"/>
      <c r="O17"/>
      <c r="P17"/>
    </row>
    <row r="18" spans="1:16" ht="30" customHeight="1" x14ac:dyDescent="0.2">
      <c r="A18" s="42"/>
      <c r="B18" s="20" t="s">
        <v>27</v>
      </c>
      <c r="C18" s="60"/>
      <c r="D18" s="60"/>
      <c r="E18" s="6"/>
      <c r="F18" s="20" t="s">
        <v>48</v>
      </c>
      <c r="G18" s="60"/>
      <c r="H18" s="60"/>
      <c r="I18"/>
      <c r="J18"/>
      <c r="K18"/>
      <c r="L18"/>
      <c r="M18"/>
      <c r="N18"/>
      <c r="O18"/>
      <c r="P18"/>
    </row>
    <row r="19" spans="1:16" ht="30" customHeight="1" x14ac:dyDescent="0.2">
      <c r="A19" s="42"/>
      <c r="B19" s="23" t="s">
        <v>28</v>
      </c>
      <c r="C19" s="63"/>
      <c r="D19" s="63"/>
      <c r="E19" s="6"/>
      <c r="F19" s="23" t="s">
        <v>49</v>
      </c>
      <c r="G19" s="63"/>
      <c r="H19" s="63"/>
      <c r="I19"/>
      <c r="J19"/>
      <c r="K19"/>
      <c r="L19"/>
      <c r="M19"/>
      <c r="N19"/>
      <c r="O19"/>
      <c r="P19"/>
    </row>
    <row r="20" spans="1:16" ht="30" customHeight="1" x14ac:dyDescent="0.2">
      <c r="A20" s="42"/>
      <c r="B20" s="22" t="s">
        <v>22</v>
      </c>
      <c r="C20" s="62">
        <f>SUBTOTAL(109,مصاريف_الديكورات[المقدرة])</f>
        <v>200</v>
      </c>
      <c r="D20" s="62">
        <f>SUBTOTAL(109,مصاريف_الديكورات[الفعلية])</f>
        <v>50</v>
      </c>
      <c r="E20" s="6"/>
      <c r="F20" s="22" t="s">
        <v>22</v>
      </c>
      <c r="G20" s="62">
        <f>SUBTOTAL(109,مصاريف_البرنامج[المقدرة])</f>
        <v>0</v>
      </c>
      <c r="H20" s="62">
        <f>SUBTOTAL(109,مصاريف_البرنامج[الفعلية])</f>
        <v>0</v>
      </c>
      <c r="I20"/>
      <c r="J20"/>
      <c r="K20"/>
      <c r="L20"/>
      <c r="M20"/>
      <c r="N20"/>
      <c r="O20"/>
      <c r="P20"/>
    </row>
    <row r="21" spans="1:16" ht="33" customHeight="1" x14ac:dyDescent="0.2">
      <c r="A21" s="42"/>
      <c r="B21" s="24"/>
      <c r="C21" s="24"/>
      <c r="D21" s="24"/>
      <c r="E21" s="6"/>
      <c r="F21" s="6"/>
      <c r="G21" s="6"/>
      <c r="H21" s="6"/>
      <c r="I21"/>
      <c r="J21"/>
      <c r="K21"/>
      <c r="L21"/>
      <c r="M21"/>
      <c r="N21"/>
      <c r="O21"/>
      <c r="P21"/>
    </row>
    <row r="22" spans="1:16" ht="30" customHeight="1" x14ac:dyDescent="0.2">
      <c r="A22" s="42" t="s">
        <v>13</v>
      </c>
      <c r="B22" s="16" t="s">
        <v>29</v>
      </c>
      <c r="C22" s="17" t="s">
        <v>37</v>
      </c>
      <c r="D22" s="17" t="s">
        <v>38</v>
      </c>
      <c r="E22" s="6"/>
      <c r="F22" s="16" t="s">
        <v>50</v>
      </c>
      <c r="G22" s="17" t="s">
        <v>37</v>
      </c>
      <c r="H22" s="17" t="s">
        <v>38</v>
      </c>
      <c r="I22"/>
      <c r="J22"/>
      <c r="K22"/>
      <c r="L22"/>
      <c r="M22"/>
      <c r="N22"/>
      <c r="O22"/>
      <c r="P22"/>
    </row>
    <row r="23" spans="1:16" ht="30" customHeight="1" x14ac:dyDescent="0.2">
      <c r="A23" s="42"/>
      <c r="B23" s="19" t="s">
        <v>30</v>
      </c>
      <c r="C23" s="59">
        <v>45</v>
      </c>
      <c r="D23" s="59">
        <v>45</v>
      </c>
      <c r="E23" s="6"/>
      <c r="F23" s="19" t="s">
        <v>51</v>
      </c>
      <c r="G23" s="59"/>
      <c r="H23" s="59"/>
      <c r="I23"/>
      <c r="J23"/>
      <c r="K23"/>
      <c r="L23"/>
      <c r="M23"/>
      <c r="N23"/>
      <c r="O23"/>
      <c r="P23"/>
    </row>
    <row r="24" spans="1:16" ht="30" customHeight="1" x14ac:dyDescent="0.2">
      <c r="A24" s="42"/>
      <c r="B24" s="20" t="s">
        <v>31</v>
      </c>
      <c r="C24" s="60"/>
      <c r="D24" s="60"/>
      <c r="E24" s="38"/>
      <c r="F24" s="21" t="s">
        <v>52</v>
      </c>
      <c r="G24" s="61"/>
      <c r="H24" s="61"/>
      <c r="I24"/>
      <c r="J24"/>
      <c r="K24"/>
      <c r="L24"/>
      <c r="M24"/>
      <c r="N24"/>
      <c r="O24"/>
      <c r="P24"/>
    </row>
    <row r="25" spans="1:16" ht="30" customHeight="1" x14ac:dyDescent="0.2">
      <c r="A25" s="42"/>
      <c r="B25" s="23" t="s">
        <v>32</v>
      </c>
      <c r="C25" s="63"/>
      <c r="D25" s="63"/>
      <c r="E25" s="38"/>
      <c r="F25" s="22" t="s">
        <v>22</v>
      </c>
      <c r="G25" s="62">
        <f>SUBTOTAL(109,مصاريف_الجوائز[المقدرة])</f>
        <v>0</v>
      </c>
      <c r="H25" s="62">
        <f>SUBTOTAL(109,مصاريف_الجوائز[الفعلية])</f>
        <v>0</v>
      </c>
    </row>
    <row r="26" spans="1:16" ht="30" customHeight="1" x14ac:dyDescent="0.2">
      <c r="A26" s="42"/>
      <c r="B26" s="22" t="s">
        <v>22</v>
      </c>
      <c r="C26" s="62">
        <f>SUBTOTAL(109,مصاريف_الدعاية[المقدرة])</f>
        <v>45</v>
      </c>
      <c r="D26" s="62">
        <f>SUBTOTAL(109,مصاريف_الدعاية[الفعلية])</f>
        <v>45</v>
      </c>
      <c r="E26" s="38"/>
      <c r="F26" s="38"/>
      <c r="G26" s="38"/>
      <c r="H26" s="38"/>
    </row>
    <row r="27" spans="1:16" ht="33" customHeight="1" x14ac:dyDescent="0.2">
      <c r="A27" s="42"/>
      <c r="B27" s="24"/>
      <c r="C27" s="24"/>
      <c r="D27" s="24"/>
      <c r="E27" s="38"/>
      <c r="F27" s="38"/>
      <c r="G27" s="38"/>
      <c r="H27" s="38"/>
    </row>
    <row r="28" spans="1:16" ht="30" customHeight="1" x14ac:dyDescent="0.2">
      <c r="A28" s="42" t="s">
        <v>14</v>
      </c>
      <c r="B28" s="16" t="s">
        <v>95</v>
      </c>
      <c r="C28" s="17" t="s">
        <v>37</v>
      </c>
      <c r="D28" s="17" t="s">
        <v>38</v>
      </c>
      <c r="E28" s="38"/>
      <c r="F28" s="38"/>
      <c r="G28" s="38"/>
      <c r="H28" s="38"/>
    </row>
    <row r="29" spans="1:16" ht="30" customHeight="1" x14ac:dyDescent="0.2">
      <c r="A29" s="42"/>
      <c r="B29" s="19" t="s">
        <v>33</v>
      </c>
      <c r="C29" s="59"/>
      <c r="D29" s="59"/>
      <c r="E29" s="38"/>
      <c r="F29" s="38"/>
      <c r="G29" s="38"/>
      <c r="H29" s="38"/>
    </row>
    <row r="30" spans="1:16" ht="30" customHeight="1" x14ac:dyDescent="0.2">
      <c r="A30" s="42"/>
      <c r="B30" s="20" t="s">
        <v>34</v>
      </c>
      <c r="C30" s="60"/>
      <c r="D30" s="60"/>
      <c r="E30" s="38"/>
      <c r="F30" s="38"/>
      <c r="G30" s="38"/>
      <c r="H30" s="38"/>
    </row>
    <row r="31" spans="1:16" ht="30" customHeight="1" x14ac:dyDescent="0.2">
      <c r="A31" s="42"/>
      <c r="B31" s="19" t="s">
        <v>35</v>
      </c>
      <c r="C31" s="59"/>
      <c r="D31" s="59"/>
      <c r="E31" s="38"/>
      <c r="F31" s="38"/>
      <c r="G31" s="38"/>
      <c r="H31" s="38"/>
    </row>
    <row r="32" spans="1:16" ht="30" customHeight="1" x14ac:dyDescent="0.2">
      <c r="A32" s="42"/>
      <c r="B32" s="21" t="s">
        <v>36</v>
      </c>
      <c r="C32" s="61"/>
      <c r="D32" s="61"/>
      <c r="E32" s="38"/>
      <c r="F32" s="38"/>
      <c r="G32" s="38"/>
      <c r="H32" s="38"/>
    </row>
    <row r="33" spans="1:8" ht="30" customHeight="1" x14ac:dyDescent="0.2">
      <c r="A33" s="42"/>
      <c r="B33" s="22" t="s">
        <v>22</v>
      </c>
      <c r="C33" s="62">
        <f>SUBTOTAL(109,المصاريف_المتنوعة[المقدرة])</f>
        <v>0</v>
      </c>
      <c r="D33" s="62">
        <f>SUBTOTAL(109,المصاريف_المتنوعة[الفعلية])</f>
        <v>0</v>
      </c>
      <c r="E33" s="38"/>
      <c r="F33" s="38"/>
      <c r="G33" s="38"/>
      <c r="H33" s="38"/>
    </row>
    <row r="41" spans="1:8" ht="30" customHeight="1" x14ac:dyDescent="0.2">
      <c r="B41" s="4"/>
      <c r="C41" s="4"/>
      <c r="D41" s="4"/>
    </row>
    <row r="49" spans="2:4" ht="30" customHeight="1" x14ac:dyDescent="0.2">
      <c r="B49" s="4"/>
      <c r="C49" s="4"/>
      <c r="D49" s="4"/>
    </row>
  </sheetData>
  <mergeCells count="3">
    <mergeCell ref="F1:H1"/>
    <mergeCell ref="G3:H3"/>
    <mergeCell ref="B2:H2"/>
  </mergeCells>
  <phoneticPr fontId="1" type="noConversion"/>
  <conditionalFormatting sqref="H5">
    <cfRule type="dataBar" priority="1">
      <dataBar>
        <cfvo type="num" val="0"/>
        <cfvo type="num" val="$G$5"/>
        <color rgb="FFFFB628"/>
      </dataBar>
      <extLst>
        <ext xmlns:x14="http://schemas.microsoft.com/office/spreadsheetml/2009/9/main" uri="{B025F937-C7B1-47D3-B67F-A62EFF666E3E}">
          <x14:id>{00000000-000E-0000-0000-00000C000000}</x14:id>
        </ext>
      </extLst>
    </cfRule>
  </conditionalFormatting>
  <pageMargins left="0.7" right="0.7" top="0.75" bottom="0.75" header="0.3" footer="0.3"/>
  <pageSetup paperSize="9" orientation="portrait" r:id="rId1"/>
  <tableParts count="7">
    <tablePart r:id="rId2"/>
    <tablePart r:id="rId3"/>
    <tablePart r:id="rId4"/>
    <tablePart r:id="rId5"/>
    <tablePart r:id="rId6"/>
    <tablePart r:id="rId7"/>
    <tablePart r:id="rId8"/>
  </tableParts>
  <extLst>
    <ext xmlns:x14="http://schemas.microsoft.com/office/spreadsheetml/2009/9/main" uri="{78C0D931-6437-407d-A8EE-F0AAD7539E65}">
      <x14:conditionalFormattings>
        <x14:conditionalFormatting xmlns:xm="http://schemas.microsoft.com/office/excel/2006/main">
          <x14:cfRule type="dataBar" id="{00000000-000E-0000-0000-00000C000000}">
            <x14:dataBar gradient="0" negativeBarColorSameAsPositive="1" axisPosition="none">
              <x14:cfvo type="num">
                <xm:f>0</xm:f>
              </x14:cfvo>
              <x14:cfvo type="num">
                <xm:f>$G$5</xm:f>
              </x14:cfvo>
            </x14:dataBar>
          </x14:cfRule>
          <xm:sqref>H5</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1"/>
  <sheetViews>
    <sheetView showGridLines="0" rightToLeft="1" zoomScaleNormal="100" zoomScaleSheetLayoutView="75" workbookViewId="0"/>
  </sheetViews>
  <sheetFormatPr defaultRowHeight="30" customHeight="1" x14ac:dyDescent="0.2"/>
  <cols>
    <col min="1" max="1" width="6.88671875" style="48" customWidth="1"/>
    <col min="2" max="2" width="16.77734375" style="37" customWidth="1"/>
    <col min="3" max="3" width="16.109375" style="37" customWidth="1"/>
    <col min="4" max="4" width="24.6640625" style="37" customWidth="1"/>
    <col min="5" max="5" width="14.21875" style="51" customWidth="1"/>
    <col min="6" max="6" width="16.88671875" style="37" bestFit="1" customWidth="1"/>
    <col min="7" max="7" width="19.44140625" style="37" customWidth="1"/>
    <col min="8" max="8" width="2.77734375" style="37" customWidth="1"/>
    <col min="9" max="16384" width="8.88671875" style="37"/>
  </cols>
  <sheetData>
    <row r="1" spans="1:18" ht="12.75" customHeight="1" x14ac:dyDescent="0.2">
      <c r="A1" s="42" t="s">
        <v>54</v>
      </c>
      <c r="B1" s="35"/>
      <c r="C1" s="43"/>
      <c r="D1" s="7"/>
      <c r="E1" s="8"/>
      <c r="F1" s="44"/>
      <c r="G1" s="25"/>
      <c r="H1"/>
      <c r="I1"/>
      <c r="J1"/>
      <c r="K1"/>
      <c r="L1"/>
      <c r="M1"/>
      <c r="N1"/>
      <c r="O1"/>
      <c r="P1"/>
      <c r="Q1"/>
      <c r="R1"/>
    </row>
    <row r="2" spans="1:18" ht="145.5" customHeight="1" thickBot="1" x14ac:dyDescent="0.25">
      <c r="A2" s="42" t="s">
        <v>55</v>
      </c>
      <c r="B2" s="69" t="str">
        <f>المصروفات!B2</f>
        <v>ميزانية الحدث لـ 
اسم الحدث</v>
      </c>
      <c r="C2" s="69"/>
      <c r="D2" s="69"/>
      <c r="E2" s="69"/>
      <c r="F2" s="69"/>
      <c r="G2" s="69"/>
      <c r="H2"/>
      <c r="I2"/>
      <c r="J2"/>
      <c r="K2"/>
      <c r="L2"/>
      <c r="M2"/>
      <c r="N2"/>
      <c r="O2"/>
      <c r="P2"/>
      <c r="Q2"/>
      <c r="R2"/>
    </row>
    <row r="3" spans="1:18" ht="42" customHeight="1" x14ac:dyDescent="0.2">
      <c r="A3" s="42" t="s">
        <v>56</v>
      </c>
      <c r="B3" s="38"/>
      <c r="C3" s="45"/>
      <c r="D3" s="9"/>
      <c r="E3" s="26"/>
      <c r="F3" s="67" t="s">
        <v>84</v>
      </c>
      <c r="G3" s="67"/>
      <c r="H3"/>
      <c r="I3"/>
      <c r="J3"/>
      <c r="K3"/>
      <c r="L3"/>
      <c r="M3"/>
      <c r="N3"/>
      <c r="O3"/>
      <c r="P3"/>
      <c r="Q3"/>
      <c r="R3"/>
    </row>
    <row r="4" spans="1:18" s="47" customFormat="1" ht="70.5" customHeight="1" thickBot="1" x14ac:dyDescent="0.3">
      <c r="A4" s="42" t="s">
        <v>57</v>
      </c>
      <c r="B4" s="13"/>
      <c r="C4" s="13"/>
      <c r="D4" s="12"/>
      <c r="E4" s="46"/>
      <c r="F4" s="13" t="s">
        <v>37</v>
      </c>
      <c r="G4" s="13" t="s">
        <v>38</v>
      </c>
    </row>
    <row r="5" spans="1:18" ht="18" customHeight="1" x14ac:dyDescent="0.2">
      <c r="A5" s="42" t="s">
        <v>58</v>
      </c>
      <c r="B5" s="15" t="s">
        <v>67</v>
      </c>
      <c r="C5" s="27"/>
      <c r="D5" s="27"/>
      <c r="E5" s="38"/>
      <c r="F5" s="64">
        <f>SUM(عمليات_الدخول[[#Totals],[الإجمالي المُقدر]],الإعلانات_في_البرنامج[[#Totals],[الإجمالي المُقدر]],العارضين_أو_الموردّين[[#Totals],[الإجمالي المُقدر]],بيع_العناصر[[#Totals],[الإجمالي المُقدر]])</f>
        <v>1936</v>
      </c>
      <c r="G5" s="64">
        <f>SUM(عمليات_الدخول[[#Totals],[الإجمالي الفعلي]],الإعلانات_في_البرنامج[[#Totals],[الإجمالي الفعلي]],العارضين_أو_الموردّين[[#Totals],[الإجمالي الفعلي]],بيع_العناصر[[#Totals],[الإجمالي الفعلي]])</f>
        <v>1831</v>
      </c>
    </row>
    <row r="6" spans="1:18" s="2" customFormat="1" ht="30" customHeight="1" x14ac:dyDescent="0.25">
      <c r="A6" s="42" t="s">
        <v>59</v>
      </c>
      <c r="B6" s="72" t="s">
        <v>68</v>
      </c>
      <c r="C6" s="28"/>
      <c r="D6" s="28"/>
      <c r="E6" s="28"/>
      <c r="F6" s="28"/>
      <c r="G6" s="28"/>
    </row>
    <row r="7" spans="1:18" ht="30" customHeight="1" x14ac:dyDescent="0.2">
      <c r="A7" s="42" t="s">
        <v>60</v>
      </c>
      <c r="B7" s="17" t="s">
        <v>37</v>
      </c>
      <c r="C7" s="17" t="s">
        <v>38</v>
      </c>
      <c r="D7" s="17" t="s">
        <v>72</v>
      </c>
      <c r="E7" s="18" t="s">
        <v>83</v>
      </c>
      <c r="F7" s="18" t="s">
        <v>85</v>
      </c>
      <c r="G7" s="17" t="s">
        <v>86</v>
      </c>
    </row>
    <row r="8" spans="1:18" ht="30" customHeight="1" x14ac:dyDescent="0.2">
      <c r="A8" s="42"/>
      <c r="B8" s="73">
        <v>300</v>
      </c>
      <c r="C8" s="73">
        <v>278</v>
      </c>
      <c r="D8" s="74" t="s">
        <v>73</v>
      </c>
      <c r="E8" s="75">
        <v>5</v>
      </c>
      <c r="F8" s="76">
        <f>B8*E8</f>
        <v>1500</v>
      </c>
      <c r="G8" s="76">
        <f>C8*E8</f>
        <v>1390</v>
      </c>
    </row>
    <row r="9" spans="1:18" ht="30" customHeight="1" x14ac:dyDescent="0.2">
      <c r="A9" s="42"/>
      <c r="B9" s="5">
        <v>197</v>
      </c>
      <c r="C9" s="5">
        <v>195</v>
      </c>
      <c r="D9" s="77" t="s">
        <v>74</v>
      </c>
      <c r="E9" s="78">
        <v>2</v>
      </c>
      <c r="F9" s="79">
        <f t="shared" ref="F9:F10" si="0">B9*E9</f>
        <v>394</v>
      </c>
      <c r="G9" s="79">
        <f t="shared" ref="G9:G10" si="1">C9*E9</f>
        <v>390</v>
      </c>
    </row>
    <row r="10" spans="1:18" ht="30" customHeight="1" x14ac:dyDescent="0.2">
      <c r="A10" s="42"/>
      <c r="B10" s="80">
        <v>42</v>
      </c>
      <c r="C10" s="80">
        <v>51</v>
      </c>
      <c r="D10" s="81" t="s">
        <v>75</v>
      </c>
      <c r="E10" s="82">
        <v>1</v>
      </c>
      <c r="F10" s="83">
        <f t="shared" si="0"/>
        <v>42</v>
      </c>
      <c r="G10" s="83">
        <f t="shared" si="1"/>
        <v>51</v>
      </c>
    </row>
    <row r="11" spans="1:18" ht="33" customHeight="1" x14ac:dyDescent="0.2">
      <c r="A11" s="37"/>
      <c r="B11" s="84" t="s">
        <v>69</v>
      </c>
      <c r="C11" s="84"/>
      <c r="D11" s="84"/>
      <c r="E11" s="84"/>
      <c r="F11" s="85">
        <f>SUBTOTAL(109,عمليات_الدخول[الإجمالي المُقدر])</f>
        <v>1936</v>
      </c>
      <c r="G11" s="85">
        <f>SUBTOTAL(109,عمليات_الدخول[الإجمالي الفعلي])</f>
        <v>1831</v>
      </c>
    </row>
    <row r="12" spans="1:18" ht="30" customHeight="1" x14ac:dyDescent="0.25">
      <c r="A12" s="42" t="s">
        <v>61</v>
      </c>
      <c r="B12" s="72" t="s">
        <v>70</v>
      </c>
      <c r="C12" s="28"/>
      <c r="D12" s="28"/>
      <c r="E12" s="28"/>
      <c r="F12" s="28"/>
      <c r="G12" s="28"/>
    </row>
    <row r="13" spans="1:18" ht="30" customHeight="1" x14ac:dyDescent="0.2">
      <c r="A13" s="42" t="s">
        <v>62</v>
      </c>
      <c r="B13" s="17" t="s">
        <v>37</v>
      </c>
      <c r="C13" s="17" t="s">
        <v>38</v>
      </c>
      <c r="D13" s="17" t="s">
        <v>72</v>
      </c>
      <c r="E13" s="18" t="s">
        <v>83</v>
      </c>
      <c r="F13" s="18" t="s">
        <v>85</v>
      </c>
      <c r="G13" s="17" t="s">
        <v>86</v>
      </c>
    </row>
    <row r="14" spans="1:18" ht="30" customHeight="1" x14ac:dyDescent="0.2">
      <c r="A14" s="42"/>
      <c r="B14" s="73"/>
      <c r="C14" s="73"/>
      <c r="D14" s="74" t="s">
        <v>76</v>
      </c>
      <c r="E14" s="75"/>
      <c r="F14" s="76">
        <f>B14*E14</f>
        <v>0</v>
      </c>
      <c r="G14" s="76">
        <f>C14*E14</f>
        <v>0</v>
      </c>
    </row>
    <row r="15" spans="1:18" ht="30" customHeight="1" x14ac:dyDescent="0.2">
      <c r="A15" s="42"/>
      <c r="B15" s="5"/>
      <c r="C15" s="5"/>
      <c r="D15" s="77" t="s">
        <v>77</v>
      </c>
      <c r="E15" s="78"/>
      <c r="F15" s="79">
        <f t="shared" ref="F15:F16" si="2">B15*E15</f>
        <v>0</v>
      </c>
      <c r="G15" s="79">
        <f t="shared" ref="G15:G16" si="3">C15*E15</f>
        <v>0</v>
      </c>
    </row>
    <row r="16" spans="1:18" ht="30" customHeight="1" x14ac:dyDescent="0.2">
      <c r="A16" s="42"/>
      <c r="B16" s="80"/>
      <c r="C16" s="80"/>
      <c r="D16" s="81" t="s">
        <v>78</v>
      </c>
      <c r="E16" s="82"/>
      <c r="F16" s="83">
        <f t="shared" si="2"/>
        <v>0</v>
      </c>
      <c r="G16" s="83">
        <f t="shared" si="3"/>
        <v>0</v>
      </c>
    </row>
    <row r="17" spans="1:7" ht="33" customHeight="1" x14ac:dyDescent="0.2">
      <c r="A17" s="42"/>
      <c r="B17" s="84" t="s">
        <v>69</v>
      </c>
      <c r="C17" s="84"/>
      <c r="D17" s="84"/>
      <c r="E17" s="84"/>
      <c r="F17" s="85">
        <f>SUBTOTAL(109,الإعلانات_في_البرنامج[الإجمالي المُقدر])</f>
        <v>0</v>
      </c>
      <c r="G17" s="85">
        <f>SUBTOTAL(109,الإعلانات_في_البرنامج[الإجمالي الفعلي])</f>
        <v>0</v>
      </c>
    </row>
    <row r="18" spans="1:7" ht="30" customHeight="1" x14ac:dyDescent="0.25">
      <c r="A18" s="42" t="s">
        <v>63</v>
      </c>
      <c r="B18" s="72" t="s">
        <v>96</v>
      </c>
      <c r="C18" s="28"/>
      <c r="D18" s="28"/>
      <c r="E18" s="28"/>
      <c r="F18" s="28"/>
      <c r="G18" s="28"/>
    </row>
    <row r="19" spans="1:7" ht="30" customHeight="1" x14ac:dyDescent="0.2">
      <c r="A19" s="42" t="s">
        <v>64</v>
      </c>
      <c r="B19" s="17" t="s">
        <v>37</v>
      </c>
      <c r="C19" s="17" t="s">
        <v>38</v>
      </c>
      <c r="D19" s="17" t="s">
        <v>72</v>
      </c>
      <c r="E19" s="18" t="s">
        <v>83</v>
      </c>
      <c r="F19" s="18" t="s">
        <v>85</v>
      </c>
      <c r="G19" s="17" t="s">
        <v>86</v>
      </c>
    </row>
    <row r="20" spans="1:7" ht="30" customHeight="1" x14ac:dyDescent="0.2">
      <c r="A20" s="42"/>
      <c r="B20" s="73"/>
      <c r="C20" s="73"/>
      <c r="D20" s="74" t="s">
        <v>79</v>
      </c>
      <c r="E20" s="75"/>
      <c r="F20" s="76">
        <f>B20*E20</f>
        <v>0</v>
      </c>
      <c r="G20" s="76">
        <f>C20*E20</f>
        <v>0</v>
      </c>
    </row>
    <row r="21" spans="1:7" s="2" customFormat="1" ht="30" customHeight="1" x14ac:dyDescent="0.25">
      <c r="A21" s="42"/>
      <c r="B21" s="5"/>
      <c r="C21" s="5"/>
      <c r="D21" s="77" t="s">
        <v>80</v>
      </c>
      <c r="E21" s="78"/>
      <c r="F21" s="79">
        <f t="shared" ref="F21:F22" si="4">B21*E21</f>
        <v>0</v>
      </c>
      <c r="G21" s="79">
        <f t="shared" ref="G21:G22" si="5">C21*E21</f>
        <v>0</v>
      </c>
    </row>
    <row r="22" spans="1:7" ht="30" customHeight="1" x14ac:dyDescent="0.2">
      <c r="A22" s="39"/>
      <c r="B22" s="80"/>
      <c r="C22" s="80"/>
      <c r="D22" s="81" t="s">
        <v>81</v>
      </c>
      <c r="E22" s="82"/>
      <c r="F22" s="83">
        <f t="shared" si="4"/>
        <v>0</v>
      </c>
      <c r="G22" s="83">
        <f t="shared" si="5"/>
        <v>0</v>
      </c>
    </row>
    <row r="23" spans="1:7" ht="33" customHeight="1" x14ac:dyDescent="0.2">
      <c r="A23" s="42"/>
      <c r="B23" s="84" t="s">
        <v>69</v>
      </c>
      <c r="C23" s="84"/>
      <c r="D23" s="84"/>
      <c r="E23" s="84"/>
      <c r="F23" s="85">
        <f>SUBTOTAL(109,العارضين_أو_الموردّين[الإجمالي المُقدر])</f>
        <v>0</v>
      </c>
      <c r="G23" s="85">
        <f>SUBTOTAL(109,العارضين_أو_الموردّين[الإجمالي الفعلي])</f>
        <v>0</v>
      </c>
    </row>
    <row r="24" spans="1:7" ht="30" customHeight="1" x14ac:dyDescent="0.25">
      <c r="A24" s="42" t="s">
        <v>65</v>
      </c>
      <c r="B24" s="72" t="s">
        <v>71</v>
      </c>
      <c r="C24" s="28"/>
      <c r="D24" s="28"/>
      <c r="E24" s="28"/>
      <c r="F24" s="28"/>
      <c r="G24" s="28"/>
    </row>
    <row r="25" spans="1:7" ht="30" customHeight="1" x14ac:dyDescent="0.2">
      <c r="A25" s="42" t="s">
        <v>66</v>
      </c>
      <c r="B25" s="17" t="s">
        <v>37</v>
      </c>
      <c r="C25" s="17" t="s">
        <v>38</v>
      </c>
      <c r="D25" s="17" t="s">
        <v>72</v>
      </c>
      <c r="E25" s="18" t="s">
        <v>83</v>
      </c>
      <c r="F25" s="18" t="s">
        <v>85</v>
      </c>
      <c r="G25" s="17" t="s">
        <v>86</v>
      </c>
    </row>
    <row r="26" spans="1:7" ht="30" customHeight="1" x14ac:dyDescent="0.2">
      <c r="A26" s="42"/>
      <c r="B26" s="73"/>
      <c r="C26" s="73"/>
      <c r="D26" s="74" t="s">
        <v>82</v>
      </c>
      <c r="E26" s="75"/>
      <c r="F26" s="76">
        <f>B26*E26</f>
        <v>0</v>
      </c>
      <c r="G26" s="76">
        <f>C26*E26</f>
        <v>0</v>
      </c>
    </row>
    <row r="27" spans="1:7" ht="30" customHeight="1" x14ac:dyDescent="0.2">
      <c r="A27" s="42"/>
      <c r="B27" s="5"/>
      <c r="C27" s="5"/>
      <c r="D27" s="77" t="s">
        <v>82</v>
      </c>
      <c r="E27" s="78"/>
      <c r="F27" s="79">
        <f t="shared" ref="F27:F29" si="6">B27*E27</f>
        <v>0</v>
      </c>
      <c r="G27" s="79">
        <f t="shared" ref="G27:G29" si="7">C27*E27</f>
        <v>0</v>
      </c>
    </row>
    <row r="28" spans="1:7" ht="30" customHeight="1" x14ac:dyDescent="0.2">
      <c r="A28" s="42"/>
      <c r="B28" s="73"/>
      <c r="C28" s="73"/>
      <c r="D28" s="74" t="s">
        <v>82</v>
      </c>
      <c r="E28" s="75"/>
      <c r="F28" s="76">
        <f t="shared" si="6"/>
        <v>0</v>
      </c>
      <c r="G28" s="76">
        <f t="shared" si="7"/>
        <v>0</v>
      </c>
    </row>
    <row r="29" spans="1:7" ht="30" customHeight="1" x14ac:dyDescent="0.2">
      <c r="A29" s="42"/>
      <c r="B29" s="86"/>
      <c r="C29" s="86"/>
      <c r="D29" s="87" t="s">
        <v>82</v>
      </c>
      <c r="E29" s="88"/>
      <c r="F29" s="89">
        <f t="shared" si="6"/>
        <v>0</v>
      </c>
      <c r="G29" s="89">
        <f t="shared" si="7"/>
        <v>0</v>
      </c>
    </row>
    <row r="30" spans="1:7" ht="30" customHeight="1" x14ac:dyDescent="0.2">
      <c r="A30" s="42"/>
      <c r="B30" s="84" t="s">
        <v>69</v>
      </c>
      <c r="C30" s="84"/>
      <c r="D30" s="84"/>
      <c r="E30" s="84"/>
      <c r="F30" s="85">
        <f>SUBTOTAL(109,بيع_العناصر[الإجمالي المُقدر])</f>
        <v>0</v>
      </c>
      <c r="G30" s="85">
        <f>SUBTOTAL(109,بيع_العناصر[الإجمالي الفعلي])</f>
        <v>0</v>
      </c>
    </row>
    <row r="31" spans="1:7" ht="30" customHeight="1" x14ac:dyDescent="0.2">
      <c r="B31" s="49"/>
      <c r="C31" s="49"/>
      <c r="D31" s="49"/>
      <c r="E31" s="50"/>
      <c r="F31" s="49"/>
      <c r="G31" s="49"/>
    </row>
  </sheetData>
  <mergeCells count="2">
    <mergeCell ref="F3:G3"/>
    <mergeCell ref="B2:G2"/>
  </mergeCells>
  <phoneticPr fontId="1" type="noConversion"/>
  <conditionalFormatting sqref="G5">
    <cfRule type="dataBar" priority="1">
      <dataBar>
        <cfvo type="num" val="0"/>
        <cfvo type="num" val="$H$5"/>
        <color rgb="FFFFB628"/>
      </dataBar>
      <extLst>
        <ext xmlns:x14="http://schemas.microsoft.com/office/spreadsheetml/2009/9/main" uri="{B025F937-C7B1-47D3-B67F-A62EFF666E3E}">
          <x14:id>{9512565A-077C-4594-AA99-28941B7B8FEF}</x14:id>
        </ext>
      </extLst>
    </cfRule>
  </conditionalFormatting>
  <pageMargins left="0.7" right="0.7" top="0.75" bottom="0.75" header="0.3" footer="0.3"/>
  <pageSetup paperSize="9" orientation="portrait" r:id="rId1"/>
  <ignoredErrors>
    <ignoredError sqref="F14 G14 F20 G20 F26 G26" emptyCellReference="1"/>
  </ignoredErrors>
  <tableParts count="4">
    <tablePart r:id="rId2"/>
    <tablePart r:id="rId3"/>
    <tablePart r:id="rId4"/>
    <tablePart r:id="rId5"/>
  </tableParts>
  <extLst>
    <ext xmlns:x14="http://schemas.microsoft.com/office/spreadsheetml/2009/9/main" uri="{78C0D931-6437-407d-A8EE-F0AAD7539E65}">
      <x14:conditionalFormattings>
        <x14:conditionalFormatting xmlns:xm="http://schemas.microsoft.com/office/excel/2006/main">
          <x14:cfRule type="dataBar" id="{9512565A-077C-4594-AA99-28941B7B8FEF}">
            <x14:dataBar gradient="0" negativeBarColorSameAsPositive="1" axisPosition="none">
              <x14:cfvo type="num">
                <xm:f>0</xm:f>
              </x14:cfvo>
              <x14:cfvo type="num">
                <xm:f>$H$5</xm:f>
              </x14:cfvo>
            </x14:dataBar>
          </x14:cfRule>
          <xm:sqref>G5</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0"/>
  <sheetViews>
    <sheetView showGridLines="0" rightToLeft="1" zoomScaleNormal="100" workbookViewId="0"/>
  </sheetViews>
  <sheetFormatPr defaultRowHeight="12.75" x14ac:dyDescent="0.2"/>
  <cols>
    <col min="1" max="1" width="6.88671875" style="41" customWidth="1"/>
    <col min="2" max="2" width="53.44140625" style="37" customWidth="1"/>
    <col min="3" max="3" width="23.88671875" style="37" customWidth="1"/>
    <col min="4" max="4" width="23" style="37" customWidth="1"/>
    <col min="5" max="5" width="2.77734375" style="37" customWidth="1"/>
    <col min="6" max="16384" width="8.88671875" style="37"/>
  </cols>
  <sheetData>
    <row r="1" spans="1:16" ht="12.75" customHeight="1" x14ac:dyDescent="0.2">
      <c r="A1" s="34" t="s">
        <v>87</v>
      </c>
      <c r="B1" s="35"/>
      <c r="C1" s="36"/>
      <c r="D1" s="25"/>
      <c r="F1"/>
      <c r="G1"/>
      <c r="H1"/>
      <c r="I1"/>
      <c r="J1"/>
      <c r="K1"/>
      <c r="L1"/>
      <c r="M1"/>
      <c r="N1"/>
      <c r="O1"/>
      <c r="P1"/>
    </row>
    <row r="2" spans="1:16" ht="145.5" customHeight="1" thickBot="1" x14ac:dyDescent="0.25">
      <c r="A2" s="34" t="s">
        <v>55</v>
      </c>
      <c r="B2" s="69" t="str">
        <f>المصروفات!B2</f>
        <v>ميزانية الحدث لـ 
اسم الحدث</v>
      </c>
      <c r="C2" s="69"/>
      <c r="D2" s="69"/>
      <c r="F2"/>
      <c r="G2"/>
      <c r="H2"/>
      <c r="I2"/>
      <c r="J2"/>
      <c r="K2"/>
      <c r="L2"/>
      <c r="M2"/>
      <c r="N2"/>
      <c r="O2"/>
      <c r="P2"/>
    </row>
    <row r="3" spans="1:16" ht="42" customHeight="1" x14ac:dyDescent="0.2">
      <c r="A3" s="34" t="s">
        <v>88</v>
      </c>
      <c r="B3" s="38"/>
      <c r="C3" s="67" t="s">
        <v>94</v>
      </c>
      <c r="D3" s="67"/>
      <c r="F3"/>
      <c r="G3"/>
      <c r="H3"/>
      <c r="I3"/>
      <c r="J3"/>
      <c r="K3"/>
      <c r="L3"/>
      <c r="M3"/>
      <c r="N3"/>
      <c r="O3"/>
      <c r="P3"/>
    </row>
    <row r="4" spans="1:16" ht="51.75" customHeight="1" x14ac:dyDescent="0.2">
      <c r="A4" s="34"/>
      <c r="B4" s="38"/>
      <c r="C4" s="29"/>
      <c r="D4" s="38"/>
      <c r="E4"/>
      <c r="F4"/>
      <c r="G4"/>
      <c r="H4"/>
      <c r="I4"/>
      <c r="J4"/>
      <c r="K4"/>
      <c r="L4"/>
      <c r="M4"/>
      <c r="N4"/>
      <c r="O4"/>
      <c r="P4"/>
    </row>
    <row r="5" spans="1:16" ht="22.5" customHeight="1" x14ac:dyDescent="0.2">
      <c r="A5" s="34" t="s">
        <v>89</v>
      </c>
      <c r="B5" s="18" t="s">
        <v>22</v>
      </c>
      <c r="C5" s="17" t="s">
        <v>37</v>
      </c>
      <c r="D5" s="17" t="s">
        <v>38</v>
      </c>
    </row>
    <row r="6" spans="1:16" ht="21" customHeight="1" x14ac:dyDescent="0.2">
      <c r="A6" s="39"/>
      <c r="B6" s="30" t="s">
        <v>67</v>
      </c>
      <c r="C6" s="31">
        <f>الدخل!F5</f>
        <v>1936</v>
      </c>
      <c r="D6" s="31">
        <f>الدخل!G5</f>
        <v>1831</v>
      </c>
    </row>
    <row r="7" spans="1:16" ht="21" customHeight="1" x14ac:dyDescent="0.2">
      <c r="A7" s="34"/>
      <c r="B7" s="32" t="s">
        <v>91</v>
      </c>
      <c r="C7" s="33">
        <f>المصروفات!G5</f>
        <v>1145</v>
      </c>
      <c r="D7" s="33">
        <f>المصروفات!H5</f>
        <v>395</v>
      </c>
    </row>
    <row r="8" spans="1:16" ht="19.5" customHeight="1" x14ac:dyDescent="0.2">
      <c r="A8" s="34"/>
      <c r="B8" s="40" t="s">
        <v>92</v>
      </c>
      <c r="C8" s="65">
        <f>C6-C7</f>
        <v>791</v>
      </c>
      <c r="D8" s="65">
        <f>D6-D7</f>
        <v>1436</v>
      </c>
    </row>
    <row r="9" spans="1:16" ht="408.95" customHeight="1" x14ac:dyDescent="0.2">
      <c r="A9" s="34" t="s">
        <v>90</v>
      </c>
      <c r="B9" s="71" t="s">
        <v>93</v>
      </c>
      <c r="C9" s="71"/>
      <c r="D9" s="71"/>
      <c r="E9" s="71"/>
    </row>
    <row r="10" spans="1:16" x14ac:dyDescent="0.2">
      <c r="B10" s="70"/>
      <c r="C10" s="70"/>
      <c r="D10" s="70"/>
    </row>
  </sheetData>
  <mergeCells count="4">
    <mergeCell ref="B2:D2"/>
    <mergeCell ref="C3:D3"/>
    <mergeCell ref="B10:D10"/>
    <mergeCell ref="B9:E9"/>
  </mergeCells>
  <phoneticPr fontId="1" type="noConversion"/>
  <pageMargins left="0.7" right="0.7" top="0.75" bottom="0.75" header="0.3" footer="0.3"/>
  <pageSetup paperSize="9" orientation="portrait" r:id="rId1"/>
  <drawing r:id="rId2"/>
  <tableParts count="1">
    <tablePart r:id="rId3"/>
  </tableParts>
</worksheet>
</file>

<file path=docProps/app.xml><?xml version="1.0" encoding="utf-8"?>
<ap:Properties xmlns:vt="http://schemas.openxmlformats.org/officeDocument/2006/docPropsVTypes" xmlns:ap="http://schemas.openxmlformats.org/officeDocument/2006/extended-properties">
  <ap:DocSecurity>0</ap:DocSecurity>
  <ap:Template>TM16410231</ap:Template>
  <ap:ScaleCrop>false</ap:ScaleCrop>
  <ap:HeadingPairs>
    <vt:vector baseType="variant" size="4">
      <vt:variant>
        <vt:lpstr>أوراق العمل</vt:lpstr>
      </vt:variant>
      <vt:variant>
        <vt:i4>4</vt:i4>
      </vt:variant>
      <vt:variant>
        <vt:lpstr>النطاقات المسماة</vt:lpstr>
      </vt:variant>
      <vt:variant>
        <vt:i4>2</vt:i4>
      </vt:variant>
    </vt:vector>
  </ap:HeadingPairs>
  <ap:TitlesOfParts>
    <vt:vector baseType="lpstr" size="6">
      <vt:lpstr>البدء</vt:lpstr>
      <vt:lpstr>المصروفات</vt:lpstr>
      <vt:lpstr>الدخل</vt:lpstr>
      <vt:lpstr>الملخص</vt:lpstr>
      <vt:lpstr>الدخل!Print_Area</vt:lpstr>
      <vt:lpstr>الملخص!Print_Area</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2018-05-30T10:51:37Z</dcterms:created>
  <dcterms:modified xsi:type="dcterms:W3CDTF">2019-01-25T02:16:24Z</dcterms:modified>
</cp:coreProperties>
</file>

<file path=docProps/custom.xml><?xml version="1.0" encoding="utf-8"?>
<Properties xmlns="http://schemas.openxmlformats.org/officeDocument/2006/custom-properties" xmlns:vt="http://schemas.openxmlformats.org/officeDocument/2006/docPropsVTypes"/>
</file>