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sharedStrings.xml" ContentType="application/vnd.openxmlformats-officedocument.spreadsheetml.sharedString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harts/chart22.xml" ContentType="application/vnd.openxmlformats-officedocument.drawingml.chart+xml"/>
  <Override PartName="/xl/charts/colors22.xml" ContentType="application/vnd.ms-office.chartcolorstyle+xml"/>
  <Override PartName="/xl/charts/style22.xml" ContentType="application/vnd.ms-office.chartsty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3"/>
  <workbookPr filterPrivacy="1" codeName="ThisWorkbook"/>
  <xr:revisionPtr revIDLastSave="0" documentId="13_ncr:1_{A6E3F847-0759-4F9E-93F4-97B04050D224}" xr6:coauthVersionLast="47" xr6:coauthVersionMax="47" xr10:uidLastSave="{00000000-0000-0000-0000-000000000000}"/>
  <bookViews>
    <workbookView xWindow="-120" yWindow="-120" windowWidth="28770" windowHeight="16065" xr2:uid="{00000000-000D-0000-FFFF-FFFF00000000}"/>
  </bookViews>
  <sheets>
    <sheet name="الأهداف" sheetId="1" r:id="rId1"/>
    <sheet name="النظام الغذائي" sheetId="2" r:id="rId2"/>
    <sheet name="التمارين" sheetId="3" r:id="rId3"/>
    <sheet name="العمليات الحسابية للمخططات" sheetId="4" state="hidden" r:id="rId4"/>
  </sheets>
  <definedNames>
    <definedName name="ColumnTitle2">النظام_الغذائي[[#Headers],[التاريخ]]</definedName>
    <definedName name="ColumnTitle3">التمارين[[#Headers],[التاريخ]]</definedName>
    <definedName name="DietLastEnd">'العمليات الحسابية للمخططات'!$C$5</definedName>
    <definedName name="DietPeriod">النظام_الغذائي[التاريخ]</definedName>
    <definedName name="DietRowStart">'العمليات الحسابية للمخططات'!$C$4</definedName>
    <definedName name="EndDate">الأهداف!$B$3</definedName>
    <definedName name="EndWeight">الأهداف!$B$7</definedName>
    <definedName name="ExerciseDateRange">'العمليات الحسابية للمخططات'!$D$23:$D$36</definedName>
    <definedName name="ExerciseLastEnd">'العمليات الحسابية للمخططات'!$C$23</definedName>
    <definedName name="ExercisePeriod">التمارين[التاريخ]</definedName>
    <definedName name="ExerciseRowStart">'العمليات الحسابية للمخططات'!$C$22</definedName>
    <definedName name="LossPerDay">الأهداف!$B$13</definedName>
    <definedName name="PlanDays">الأهداف!$B$11</definedName>
    <definedName name="_xlnm.Print_Titles" localSheetId="2">التمارين!$3:$3</definedName>
    <definedName name="_xlnm.Print_Titles" localSheetId="1">'النظام الغذائي'!$3:$3</definedName>
    <definedName name="StartDate">الأهداف!$B$1</definedName>
    <definedName name="StartWeight">الأهداف!$B$5</definedName>
    <definedName name="Subtitle">الأهداف!$C$2</definedName>
    <definedName name="WeightGoal">الأهداف!$B$9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 l="1"/>
  <c r="C4" i="4"/>
  <c r="B3" i="1" l="1"/>
  <c r="B4" i="3" l="1"/>
  <c r="B5" i="3" s="1"/>
  <c r="B6" i="3" s="1"/>
  <c r="B7" i="3" s="1"/>
  <c r="B8" i="3" s="1"/>
  <c r="B9" i="3" s="1"/>
  <c r="B10" i="3" s="1"/>
  <c r="B11" i="3" s="1"/>
  <c r="B12" i="3" s="1"/>
  <c r="B13" i="3" s="1"/>
  <c r="B14" i="3" s="1"/>
  <c r="B15" i="3" s="1"/>
  <c r="B16" i="3" s="1"/>
  <c r="B17" i="3" s="1"/>
  <c r="B18" i="3" s="1"/>
  <c r="B19" i="3" s="1"/>
  <c r="B20" i="3" s="1"/>
  <c r="B7" i="2" l="1"/>
  <c r="B8" i="2"/>
  <c r="B9" i="2"/>
  <c r="B10" i="2"/>
  <c r="B11" i="2"/>
  <c r="B12" i="2"/>
  <c r="B13" i="2"/>
  <c r="B14" i="2"/>
  <c r="B15" i="2"/>
  <c r="B16" i="2"/>
  <c r="B17" i="2"/>
  <c r="B18" i="2"/>
  <c r="B19" i="2"/>
  <c r="C5" i="4" l="1"/>
  <c r="B4" i="2"/>
  <c r="B5" i="2"/>
  <c r="B6" i="2"/>
  <c r="F5" i="4" l="1"/>
  <c r="I8" i="4"/>
  <c r="F9" i="4"/>
  <c r="F11" i="4"/>
  <c r="D10" i="4"/>
  <c r="D12" i="4"/>
  <c r="D17" i="4"/>
  <c r="B2" i="3"/>
  <c r="B2" i="2"/>
  <c r="I6" i="4" l="1"/>
  <c r="F18" i="4"/>
  <c r="G17" i="4"/>
  <c r="G8" i="4"/>
  <c r="G13" i="4"/>
  <c r="G6" i="4"/>
  <c r="H9" i="4"/>
  <c r="H15" i="4"/>
  <c r="H14" i="4"/>
  <c r="I15" i="4"/>
  <c r="I13" i="4"/>
  <c r="D15" i="4"/>
  <c r="D13" i="4"/>
  <c r="D8" i="4"/>
  <c r="D6" i="4"/>
  <c r="F7" i="4"/>
  <c r="F16" i="4"/>
  <c r="F14" i="4"/>
  <c r="G9" i="4"/>
  <c r="G15" i="4"/>
  <c r="G18" i="4"/>
  <c r="G5" i="4"/>
  <c r="H16" i="4"/>
  <c r="H11" i="4"/>
  <c r="H10" i="4"/>
  <c r="I11" i="4"/>
  <c r="I9" i="4"/>
  <c r="I18" i="4"/>
  <c r="I5" i="4"/>
  <c r="D11" i="4"/>
  <c r="D9" i="4"/>
  <c r="D18" i="4"/>
  <c r="D5" i="4"/>
  <c r="F17" i="4"/>
  <c r="F12" i="4"/>
  <c r="F10" i="4"/>
  <c r="G16" i="4"/>
  <c r="G11" i="4"/>
  <c r="G14" i="4"/>
  <c r="H17" i="4"/>
  <c r="H12" i="4"/>
  <c r="H7" i="4"/>
  <c r="H6" i="4"/>
  <c r="I7" i="4"/>
  <c r="I16" i="4"/>
  <c r="I14" i="4"/>
  <c r="D7" i="4"/>
  <c r="D16" i="4"/>
  <c r="D14" i="4"/>
  <c r="F15" i="4"/>
  <c r="F13" i="4"/>
  <c r="F8" i="4"/>
  <c r="F6" i="4"/>
  <c r="G12" i="4"/>
  <c r="G7" i="4"/>
  <c r="G10" i="4"/>
  <c r="H13" i="4"/>
  <c r="H8" i="4"/>
  <c r="H18" i="4"/>
  <c r="H5" i="4"/>
  <c r="I17" i="4"/>
  <c r="I12" i="4"/>
  <c r="I10" i="4"/>
  <c r="C22" i="4"/>
  <c r="C23" i="4" s="1"/>
  <c r="G23" i="4" l="1"/>
  <c r="F23" i="4"/>
  <c r="G35" i="4"/>
  <c r="G33" i="4"/>
  <c r="G31" i="4"/>
  <c r="G29" i="4"/>
  <c r="G27" i="4"/>
  <c r="G25" i="4"/>
  <c r="G34" i="4"/>
  <c r="G30" i="4"/>
  <c r="G26" i="4"/>
  <c r="F36" i="4"/>
  <c r="F32" i="4"/>
  <c r="F28" i="4"/>
  <c r="F24" i="4"/>
  <c r="F35" i="4"/>
  <c r="F33" i="4"/>
  <c r="F31" i="4"/>
  <c r="F29" i="4"/>
  <c r="F27" i="4"/>
  <c r="F25" i="4"/>
  <c r="G36" i="4"/>
  <c r="G32" i="4"/>
  <c r="G28" i="4"/>
  <c r="G24" i="4"/>
  <c r="F34" i="4"/>
  <c r="F30" i="4"/>
  <c r="F26" i="4"/>
  <c r="D36" i="4"/>
  <c r="E36" i="4" s="1"/>
  <c r="D32" i="4"/>
  <c r="E32" i="4" s="1"/>
  <c r="D28" i="4"/>
  <c r="E28" i="4" s="1"/>
  <c r="D24" i="4"/>
  <c r="E24" i="4" s="1"/>
  <c r="D31" i="4"/>
  <c r="E31" i="4" s="1"/>
  <c r="D27" i="4"/>
  <c r="E27" i="4" s="1"/>
  <c r="D30" i="4"/>
  <c r="E30" i="4" s="1"/>
  <c r="D33" i="4"/>
  <c r="E33" i="4" s="1"/>
  <c r="D35" i="4"/>
  <c r="E35" i="4" s="1"/>
  <c r="D23" i="4"/>
  <c r="D29" i="4"/>
  <c r="E29" i="4" s="1"/>
  <c r="D34" i="4"/>
  <c r="E34" i="4" s="1"/>
  <c r="D26" i="4"/>
  <c r="E26" i="4" s="1"/>
  <c r="D25" i="4"/>
  <c r="E25" i="4" s="1"/>
  <c r="E15" i="4" l="1"/>
  <c r="E11" i="4"/>
  <c r="E7" i="4"/>
  <c r="E12" i="4"/>
  <c r="E14" i="4"/>
  <c r="E10" i="4"/>
  <c r="E6" i="4"/>
  <c r="E13" i="4"/>
  <c r="E9" i="4"/>
  <c r="E5" i="4"/>
  <c r="E8" i="4"/>
  <c r="E18" i="4"/>
  <c r="E16" i="4"/>
  <c r="E17" i="4"/>
  <c r="B9" i="1"/>
  <c r="E23" i="4" l="1"/>
  <c r="B11" i="1"/>
  <c r="B13" i="1" s="1"/>
</calcChain>
</file>

<file path=xl/sharedStrings.xml><?xml version="1.0" encoding="utf-8"?>
<sst xmlns="http://schemas.openxmlformats.org/spreadsheetml/2006/main" count="98" uniqueCount="46">
  <si>
    <t>تاريخ البدء</t>
  </si>
  <si>
    <t>تاريخ الانتهاء</t>
  </si>
  <si>
    <t>الوزن في البداية</t>
  </si>
  <si>
    <t>الوزن في النهاية</t>
  </si>
  <si>
    <t>هدف خسارة الوزن</t>
  </si>
  <si>
    <t>عدد أيام خسارة الوزن</t>
  </si>
  <si>
    <t>مقدار خسارة الوزن في اليوم</t>
  </si>
  <si>
    <t>الأهداف</t>
  </si>
  <si>
    <t>دفتر يومية للتمارين والنظام الغذائي</t>
  </si>
  <si>
    <t>تحليل النظام الغذائي</t>
  </si>
  <si>
    <t>تحليل التمارين</t>
  </si>
  <si>
    <t>التمارين</t>
  </si>
  <si>
    <t>النظام الغذائي</t>
  </si>
  <si>
    <t>التاريخ</t>
  </si>
  <si>
    <t>الوقت</t>
  </si>
  <si>
    <t>الوصف</t>
  </si>
  <si>
    <t>القهوة</t>
  </si>
  <si>
    <t>خبز باجيل</t>
  </si>
  <si>
    <t>الغداء</t>
  </si>
  <si>
    <t>العشاء</t>
  </si>
  <si>
    <t>الخبز المحمص</t>
  </si>
  <si>
    <t>السعرات الحرارية</t>
  </si>
  <si>
    <t>الكربوهيدرات</t>
  </si>
  <si>
    <t>البروتين</t>
  </si>
  <si>
    <t>الدهون</t>
  </si>
  <si>
    <t>الملاحظات</t>
  </si>
  <si>
    <t>قهوة الصباح</t>
  </si>
  <si>
    <t>إفطار خفيف</t>
  </si>
  <si>
    <t>ساندويتش الديك الرومي</t>
  </si>
  <si>
    <t>طاجن بطاطس</t>
  </si>
  <si>
    <t>شطيرة</t>
  </si>
  <si>
    <t>سلطة</t>
  </si>
  <si>
    <t>بالحليب</t>
  </si>
  <si>
    <t>المدة (بالدقائق)</t>
  </si>
  <si>
    <t>السعرات الحرارية التي تم حرقها</t>
  </si>
  <si>
    <t>تمرين السير على جهاز المشي</t>
  </si>
  <si>
    <t>تمارين رياضية قليلة التأثير</t>
  </si>
  <si>
    <t>تمرين شديد</t>
  </si>
  <si>
    <t>الركض</t>
  </si>
  <si>
    <t>بيانات مخطط تحليل النظام الغذائي</t>
  </si>
  <si>
    <t>صف البداية</t>
  </si>
  <si>
    <t>إدخال النظام الغذائي الأخير</t>
  </si>
  <si>
    <t>بيانات مخطط تحليل التمارين</t>
  </si>
  <si>
    <t>إدخال التمارين الأخير</t>
  </si>
  <si>
    <t>اليوم</t>
  </si>
  <si>
    <t>العدد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</si>
</sst>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00;;;"/>
    <numFmt numFmtId="167" formatCode=";;;"/>
    <numFmt numFmtId="168" formatCode="[$-1000000]h:mm:ss;@"/>
  </numFmts>
  <fonts count="24"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sz val="12"/>
      <color theme="1" tint="0.24994659260841701"/>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11"/>
      <color theme="1"/>
      <name val="Tahoma"/>
      <family val="2"/>
    </font>
    <font>
      <sz val="11"/>
      <color rgb="FFFF0000"/>
      <name val="Tahoma"/>
      <family val="2"/>
    </font>
    <font>
      <sz val="11"/>
      <name val="Tahoma"/>
      <family val="2"/>
    </font>
    <font>
      <sz val="18"/>
      <color theme="0"/>
      <name val="Tahoma"/>
      <family val="2"/>
    </font>
    <font>
      <b/>
      <sz val="11"/>
      <name val="Tahoma"/>
      <family val="2"/>
    </font>
    <font>
      <sz val="8"/>
      <name val="Tahoma"/>
      <family val="2"/>
    </font>
    <font>
      <b/>
      <sz val="18"/>
      <color theme="0"/>
      <name val="Tahoma"/>
      <family val="2"/>
    </font>
    <font>
      <b/>
      <sz val="10"/>
      <color theme="0"/>
      <name val="Tahoma"/>
      <family val="2"/>
    </font>
    <font>
      <b/>
      <sz val="24"/>
      <color theme="1" tint="0.24994659260841701"/>
      <name val="Tahoma"/>
      <family val="2"/>
    </font>
    <font>
      <b/>
      <sz val="14"/>
      <color theme="0"/>
      <name val="Tahoma"/>
      <family val="2"/>
    </font>
    <font>
      <b/>
      <sz val="18"/>
      <color theme="1"/>
      <name val="Tahoma"/>
      <family val="2"/>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alignment vertical="center"/>
    </xf>
    <xf numFmtId="0" fontId="23" fillId="0" borderId="0" applyNumberFormat="0" applyFill="0" applyBorder="0" applyAlignment="0" applyProtection="0">
      <alignment readingOrder="2"/>
    </xf>
    <xf numFmtId="0" fontId="8" fillId="0" borderId="0" applyNumberFormat="0" applyFill="0" applyProtection="0">
      <alignment vertical="center"/>
    </xf>
    <xf numFmtId="0" fontId="22" fillId="5" borderId="0" applyNumberFormat="0" applyProtection="0">
      <alignment horizontal="left" vertical="center" indent="1"/>
    </xf>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14" fontId="16" fillId="3" borderId="6">
      <alignment horizontal="center"/>
    </xf>
    <xf numFmtId="0" fontId="16" fillId="4" borderId="6" applyNumberFormat="0">
      <alignment horizontal="center"/>
    </xf>
    <xf numFmtId="1" fontId="16" fillId="5" borderId="6">
      <alignment horizontal="center"/>
    </xf>
    <xf numFmtId="0" fontId="20" fillId="5" borderId="0" applyNumberFormat="0" applyBorder="0" applyProtection="0">
      <alignment vertical="center"/>
    </xf>
    <xf numFmtId="0" fontId="2" fillId="0" borderId="1" applyNumberFormat="0" applyFill="0" applyProtection="0">
      <alignment horizontal="center" vertical="center"/>
    </xf>
    <xf numFmtId="0" fontId="2" fillId="0" borderId="1" applyNumberFormat="0" applyFill="0" applyProtection="0">
      <alignment horizontal="center" vertical="center"/>
    </xf>
    <xf numFmtId="14" fontId="15" fillId="0" borderId="5" applyNumberFormat="0" applyFont="0" applyFill="0" applyAlignment="0">
      <alignment horizontal="center"/>
    </xf>
    <xf numFmtId="14" fontId="1" fillId="0" borderId="2" applyFont="0" applyFill="0" applyBorder="0" applyAlignment="0">
      <alignment horizontal="center"/>
    </xf>
    <xf numFmtId="2" fontId="1" fillId="0" borderId="0" applyFont="0" applyFill="0" applyBorder="0" applyAlignment="0">
      <alignment vertical="center"/>
    </xf>
    <xf numFmtId="1" fontId="1" fillId="5" borderId="2" applyFont="0" applyFill="0" applyBorder="0" applyAlignment="0">
      <alignment horizontal="center"/>
    </xf>
    <xf numFmtId="168" fontId="1" fillId="0" borderId="0" applyFont="0" applyFill="0" applyBorder="0" applyAlignment="0">
      <alignment horizontal="left" vertical="center"/>
    </xf>
    <xf numFmtId="0" fontId="21" fillId="0" borderId="1" applyNumberFormat="0" applyFill="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7" borderId="0" applyNumberFormat="0" applyBorder="0" applyAlignment="0" applyProtection="0"/>
    <xf numFmtId="0" fontId="3" fillId="8" borderId="0" applyNumberFormat="0" applyBorder="0" applyAlignment="0" applyProtection="0"/>
    <xf numFmtId="0" fontId="11" fillId="9" borderId="0" applyNumberFormat="0" applyBorder="0" applyAlignment="0" applyProtection="0"/>
    <xf numFmtId="0" fontId="9" fillId="10" borderId="7" applyNumberFormat="0" applyAlignment="0" applyProtection="0"/>
    <xf numFmtId="0" fontId="12" fillId="11" borderId="8" applyNumberFormat="0" applyAlignment="0" applyProtection="0"/>
    <xf numFmtId="0" fontId="4" fillId="11" borderId="7" applyNumberFormat="0" applyAlignment="0" applyProtection="0"/>
    <xf numFmtId="0" fontId="10" fillId="0" borderId="9" applyNumberFormat="0" applyFill="0" applyAlignment="0" applyProtection="0"/>
    <xf numFmtId="0" fontId="5" fillId="12" borderId="10" applyNumberFormat="0" applyAlignment="0" applyProtection="0"/>
    <xf numFmtId="0" fontId="14" fillId="0" borderId="0" applyNumberFormat="0" applyFill="0" applyBorder="0" applyAlignment="0" applyProtection="0"/>
    <xf numFmtId="0" fontId="1" fillId="13" borderId="11" applyNumberFormat="0" applyFont="0" applyAlignment="0" applyProtection="0"/>
    <xf numFmtId="0" fontId="6" fillId="0" borderId="0" applyNumberFormat="0" applyFill="0" applyBorder="0" applyAlignment="0" applyProtection="0"/>
    <xf numFmtId="0" fontId="13" fillId="0" borderId="12"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3">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readingOrder="2"/>
    </xf>
    <xf numFmtId="0" fontId="21" fillId="0" borderId="1" xfId="18" applyAlignment="1">
      <alignment horizontal="right" readingOrder="2"/>
    </xf>
    <xf numFmtId="0" fontId="2" fillId="3" borderId="5" xfId="4" applyBorder="1" applyAlignment="1">
      <alignment horizontal="center" vertical="top" readingOrder="2"/>
    </xf>
    <xf numFmtId="0" fontId="8" fillId="0" borderId="0" xfId="2" applyAlignment="1">
      <alignment horizontal="right" vertical="center" readingOrder="2"/>
    </xf>
    <xf numFmtId="0" fontId="22" fillId="5" borderId="0" xfId="3" applyAlignment="1">
      <alignment horizontal="right" vertical="center" indent="1" readingOrder="2"/>
    </xf>
    <xf numFmtId="0" fontId="2" fillId="4" borderId="5" xfId="5" applyNumberFormat="1" applyBorder="1" applyAlignment="1">
      <alignment horizontal="center" vertical="top" readingOrder="2"/>
    </xf>
    <xf numFmtId="0" fontId="2" fillId="5" borderId="5" xfId="6" applyNumberFormat="1" applyBorder="1" applyAlignment="1">
      <alignment horizontal="center" vertical="top" readingOrder="2"/>
    </xf>
    <xf numFmtId="0" fontId="8" fillId="0" borderId="0" xfId="2" applyAlignment="1">
      <alignment horizontal="right" vertical="top" readingOrder="2"/>
    </xf>
    <xf numFmtId="0" fontId="20" fillId="5" borderId="0" xfId="10" applyBorder="1" applyAlignment="1">
      <alignment horizontal="right" vertical="center" readingOrder="2"/>
    </xf>
    <xf numFmtId="1" fontId="20" fillId="5" borderId="0" xfId="10" applyNumberFormat="1" applyBorder="1" applyAlignment="1">
      <alignment horizontal="right" vertical="center" readingOrder="2"/>
    </xf>
    <xf numFmtId="0" fontId="0" fillId="0" borderId="0" xfId="0" applyAlignment="1">
      <alignment horizontal="right" vertical="center" wrapText="1" readingOrder="2"/>
    </xf>
    <xf numFmtId="1" fontId="0" fillId="0" borderId="0" xfId="16" applyFont="1" applyFill="1" applyBorder="1" applyAlignment="1">
      <alignment horizontal="right" vertical="center" readingOrder="2"/>
    </xf>
    <xf numFmtId="167" fontId="1" fillId="0" borderId="1" xfId="11" applyNumberFormat="1" applyFont="1" applyAlignment="1">
      <alignment horizontal="center" vertical="center" readingOrder="2"/>
    </xf>
    <xf numFmtId="0" fontId="15" fillId="2" borderId="0" xfId="0" applyFont="1" applyFill="1" applyAlignment="1">
      <alignment horizontal="right" vertical="center" readingOrder="2"/>
    </xf>
    <xf numFmtId="14" fontId="20" fillId="5" borderId="0" xfId="10" applyNumberFormat="1" applyBorder="1" applyAlignment="1">
      <alignment horizontal="right" vertical="center" readingOrder="2"/>
    </xf>
    <xf numFmtId="14" fontId="0" fillId="0" borderId="0" xfId="14" applyFont="1" applyFill="1" applyBorder="1" applyAlignment="1">
      <alignment horizontal="right" vertical="center" readingOrder="2"/>
    </xf>
    <xf numFmtId="14" fontId="0" fillId="0" borderId="0" xfId="14" applyFont="1" applyBorder="1" applyAlignment="1">
      <alignment horizontal="right" vertical="center" readingOrder="2"/>
    </xf>
    <xf numFmtId="0" fontId="15" fillId="0" borderId="3" xfId="0" applyFont="1" applyBorder="1" applyAlignment="1">
      <alignment horizontal="right" vertical="center" readingOrder="2"/>
    </xf>
    <xf numFmtId="0" fontId="17" fillId="0" borderId="3" xfId="0" applyFont="1" applyBorder="1" applyAlignment="1">
      <alignment horizontal="right" vertical="center" readingOrder="2"/>
    </xf>
    <xf numFmtId="0" fontId="18" fillId="0" borderId="3" xfId="0" applyFont="1" applyBorder="1" applyAlignment="1">
      <alignment horizontal="right" vertical="center" readingOrder="2"/>
    </xf>
    <xf numFmtId="0" fontId="15" fillId="0" borderId="0" xfId="0" applyFont="1" applyAlignment="1">
      <alignment horizontal="right" vertical="center" readingOrder="2"/>
    </xf>
    <xf numFmtId="167" fontId="0" fillId="0" borderId="1" xfId="11" applyNumberFormat="1" applyFont="1" applyAlignment="1">
      <alignment horizontal="center" vertical="center" readingOrder="2"/>
    </xf>
    <xf numFmtId="0" fontId="0" fillId="0" borderId="0" xfId="0" applyAlignment="1">
      <alignment horizontal="left" vertical="center"/>
    </xf>
    <xf numFmtId="168" fontId="0" fillId="0" borderId="0" xfId="17" applyFont="1" applyFill="1" applyBorder="1" applyAlignment="1">
      <alignment horizontal="right" vertical="center" readingOrder="2"/>
    </xf>
    <xf numFmtId="168" fontId="0" fillId="0" borderId="0" xfId="17" applyFont="1" applyAlignment="1">
      <alignment horizontal="right" vertical="center" readingOrder="2"/>
    </xf>
    <xf numFmtId="14" fontId="19" fillId="3" borderId="5" xfId="14" applyFont="1" applyFill="1" applyBorder="1" applyAlignment="1">
      <alignment horizontal="center" readingOrder="2"/>
    </xf>
    <xf numFmtId="14" fontId="19" fillId="3" borderId="6" xfId="14" applyFont="1" applyFill="1" applyBorder="1" applyAlignment="1">
      <alignment horizontal="center" readingOrder="2"/>
    </xf>
    <xf numFmtId="2" fontId="19" fillId="4" borderId="6" xfId="15" applyFont="1" applyFill="1" applyBorder="1" applyAlignment="1">
      <alignment horizontal="center" readingOrder="2"/>
    </xf>
    <xf numFmtId="1" fontId="19" fillId="5" borderId="6" xfId="16" applyFont="1" applyBorder="1" applyAlignment="1">
      <alignment horizontal="center" readingOrder="2"/>
    </xf>
    <xf numFmtId="2" fontId="19" fillId="5" borderId="6" xfId="15" applyFont="1" applyFill="1" applyBorder="1" applyAlignment="1">
      <alignment horizontal="center" readingOrder="2"/>
    </xf>
    <xf numFmtId="0" fontId="21" fillId="0" borderId="1" xfId="18" applyFont="1" applyAlignment="1">
      <alignment horizontal="right" readingOrder="2"/>
    </xf>
    <xf numFmtId="0" fontId="22" fillId="5" borderId="0" xfId="3" applyFont="1" applyAlignment="1">
      <alignment horizontal="right" vertical="center" indent="1" readingOrder="2"/>
    </xf>
    <xf numFmtId="14" fontId="20" fillId="6" borderId="0" xfId="10" applyNumberFormat="1" applyFill="1" applyBorder="1" applyAlignment="1">
      <alignment horizontal="right" vertical="center" readingOrder="2"/>
    </xf>
    <xf numFmtId="1" fontId="20" fillId="6" borderId="0" xfId="10" applyNumberFormat="1" applyFill="1" applyBorder="1" applyAlignment="1">
      <alignment horizontal="right" vertical="center" readingOrder="2"/>
    </xf>
    <xf numFmtId="0" fontId="20" fillId="6" borderId="0" xfId="10" applyFill="1" applyBorder="1" applyAlignment="1">
      <alignment horizontal="right" vertical="center" readingOrder="2"/>
    </xf>
    <xf numFmtId="0" fontId="15" fillId="0" borderId="3" xfId="0" applyFont="1" applyBorder="1" applyAlignment="1">
      <alignment horizontal="left" vertical="center" readingOrder="2"/>
    </xf>
    <xf numFmtId="14" fontId="18" fillId="0" borderId="3" xfId="0" applyNumberFormat="1" applyFont="1" applyBorder="1" applyAlignment="1">
      <alignment horizontal="left" vertical="center" readingOrder="2"/>
    </xf>
    <xf numFmtId="14" fontId="18" fillId="0" borderId="4" xfId="0" applyNumberFormat="1" applyFont="1" applyBorder="1" applyAlignment="1">
      <alignment horizontal="left" vertical="center" readingOrder="2"/>
    </xf>
    <xf numFmtId="0" fontId="18" fillId="0" borderId="3" xfId="0" applyFont="1" applyBorder="1" applyAlignment="1">
      <alignment horizontal="left" vertical="center" readingOrder="2"/>
    </xf>
    <xf numFmtId="166" fontId="18" fillId="0" borderId="3" xfId="0" applyNumberFormat="1" applyFont="1" applyBorder="1" applyAlignment="1">
      <alignment horizontal="left" vertical="center" readingOrder="2"/>
    </xf>
    <xf numFmtId="0" fontId="23" fillId="0" borderId="1" xfId="1" applyFont="1" applyFill="1" applyBorder="1" applyAlignment="1">
      <alignment horizontal="right" readingOrder="2"/>
    </xf>
  </cellXfs>
  <cellStyles count="57">
    <cellStyle name="20% - تمييز1" xfId="36" builtinId="30" customBuiltin="1"/>
    <cellStyle name="20% - تمييز2" xfId="39" builtinId="34" customBuiltin="1"/>
    <cellStyle name="20% - تمييز3" xfId="42" builtinId="38" customBuiltin="1"/>
    <cellStyle name="20% - تمييز4" xfId="46" builtinId="42" customBuiltin="1"/>
    <cellStyle name="20% - تمييز5" xfId="50" builtinId="46" customBuiltin="1"/>
    <cellStyle name="20% - تمييز6" xfId="54" builtinId="50" customBuiltin="1"/>
    <cellStyle name="40% - تمييز1" xfId="37" builtinId="31" customBuiltin="1"/>
    <cellStyle name="40% - تمييز2" xfId="40" builtinId="35" customBuiltin="1"/>
    <cellStyle name="40% - تمييز3" xfId="43" builtinId="39" customBuiltin="1"/>
    <cellStyle name="40% - تمييز4" xfId="47" builtinId="43" customBuiltin="1"/>
    <cellStyle name="40% - تمييز5" xfId="51" builtinId="47" customBuiltin="1"/>
    <cellStyle name="40% - تمييز6" xfId="55" builtinId="51" customBuiltin="1"/>
    <cellStyle name="60% - تمييز1" xfId="38" builtinId="32" customBuiltin="1"/>
    <cellStyle name="60% - تمييز2" xfId="41" builtinId="36" customBuiltin="1"/>
    <cellStyle name="60% - تمييز3" xfId="44" builtinId="40" customBuiltin="1"/>
    <cellStyle name="60% - تمييز4" xfId="48" builtinId="44" customBuiltin="1"/>
    <cellStyle name="60% - تمييز5" xfId="52" builtinId="48" customBuiltin="1"/>
    <cellStyle name="60% - تمييز6" xfId="56" builtinId="52" customBuiltin="1"/>
    <cellStyle name="Comma" xfId="19" builtinId="3" customBuiltin="1"/>
    <cellStyle name="Comma [0]" xfId="20" builtinId="6" customBuiltin="1"/>
    <cellStyle name="Currency" xfId="21" builtinId="4" customBuiltin="1"/>
    <cellStyle name="Currency [0]" xfId="22" builtinId="7" customBuiltin="1"/>
    <cellStyle name="Followed Hyperlink" xfId="12" builtinId="9" customBuiltin="1"/>
    <cellStyle name="Percent" xfId="23" builtinId="5" customBuiltin="1"/>
    <cellStyle name="إخراج" xfId="28" builtinId="21" customBuiltin="1"/>
    <cellStyle name="إدخال" xfId="27" builtinId="20" customBuiltin="1"/>
    <cellStyle name="ارتباط تشعبي" xfId="11" builtinId="8" customBuiltin="1"/>
    <cellStyle name="الإجمالي" xfId="35" builtinId="25" customBuiltin="1"/>
    <cellStyle name="التاريخ" xfId="14" xr:uid="{00000000-0005-0000-0000-000003000000}"/>
    <cellStyle name="الحد الأبيض" xfId="13" xr:uid="{00000000-0005-0000-0000-000012000000}"/>
    <cellStyle name="الرقم" xfId="16" xr:uid="{00000000-0005-0000-0000-00000B000000}"/>
    <cellStyle name="الوزن" xfId="15" xr:uid="{00000000-0005-0000-0000-000011000000}"/>
    <cellStyle name="الوقت" xfId="17" xr:uid="{00000000-0005-0000-0000-00000F000000}"/>
    <cellStyle name="تمييز1" xfId="4" builtinId="29" customBuiltin="1"/>
    <cellStyle name="تمييز2" xfId="5" builtinId="33" customBuiltin="1"/>
    <cellStyle name="تمييز3" xfId="6" builtinId="37" customBuiltin="1"/>
    <cellStyle name="تمييز4" xfId="45" builtinId="41" customBuiltin="1"/>
    <cellStyle name="تمييز5" xfId="49" builtinId="45" customBuiltin="1"/>
    <cellStyle name="تمييز6" xfId="53" builtinId="49" customBuiltin="1"/>
    <cellStyle name="جيد" xfId="24" builtinId="26" customBuiltin="1"/>
    <cellStyle name="حساب" xfId="29" builtinId="22" customBuiltin="1"/>
    <cellStyle name="خلية تدقيق" xfId="31" builtinId="23" customBuiltin="1"/>
    <cellStyle name="خلية مرتبطة" xfId="30" builtinId="24" customBuiltin="1"/>
    <cellStyle name="سيئ" xfId="25" builtinId="27" customBuiltin="1"/>
    <cellStyle name="عادي" xfId="0" builtinId="0" customBuiltin="1"/>
    <cellStyle name="عنوان" xfId="18" builtinId="15" customBuiltin="1"/>
    <cellStyle name="عنوان 1" xfId="1" builtinId="16" customBuiltin="1"/>
    <cellStyle name="عنوان 2" xfId="2" builtinId="17" customBuiltin="1"/>
    <cellStyle name="عنوان 3" xfId="3" builtinId="18" customBuiltin="1"/>
    <cellStyle name="عنوان 4" xfId="10" builtinId="19" customBuiltin="1"/>
    <cellStyle name="عنوان الشريط الجانبي 1" xfId="7" xr:uid="{00000000-0005-0000-0000-00000C000000}"/>
    <cellStyle name="عنوان الشريط الجانبي 2" xfId="8" xr:uid="{00000000-0005-0000-0000-00000D000000}"/>
    <cellStyle name="عنوان الشريط الجانبي 3" xfId="9" xr:uid="{00000000-0005-0000-0000-00000E000000}"/>
    <cellStyle name="محايد" xfId="26" builtinId="28" customBuiltin="1"/>
    <cellStyle name="ملاحظة" xfId="33" builtinId="10" customBuiltin="1"/>
    <cellStyle name="نص تحذير" xfId="32" builtinId="11" customBuiltin="1"/>
    <cellStyle name="نص توضيحي" xfId="34" builtinId="53" customBuiltin="1"/>
  </cellStyles>
  <dxfs count="35">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left" vertical="center" textRotation="0" wrapText="1" indent="0" justifyLastLine="0" shrinkToFit="0" readingOrder="2"/>
    </dxf>
    <dxf>
      <font>
        <strike val="0"/>
        <outline val="0"/>
        <shadow val="0"/>
        <u val="none"/>
        <vertAlign val="baseline"/>
        <name val="Tahoma"/>
        <family val="2"/>
        <scheme val="none"/>
      </font>
      <fill>
        <patternFill patternType="none">
          <fgColor indexed="64"/>
          <bgColor indexed="65"/>
        </patternFill>
      </fill>
      <alignment horizontal="right" vertical="center" textRotation="0" wrapText="1"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center" textRotation="0" wrapText="0" indent="0" justifyLastLine="0" shrinkToFit="0" readingOrder="2"/>
      <protection locked="1" hidden="0"/>
    </dxf>
    <dxf>
      <font>
        <strike val="0"/>
        <outline val="0"/>
        <shadow val="0"/>
        <u val="none"/>
        <vertAlign val="baseline"/>
        <name val="Tahoma"/>
        <family val="2"/>
        <scheme val="none"/>
      </font>
      <fill>
        <patternFill patternType="none">
          <fgColor indexed="64"/>
          <bgColor indexed="65"/>
        </patternFill>
      </fill>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center" textRotation="0" wrapText="0" indent="0" justifyLastLine="0" shrinkToFit="0" readingOrder="2"/>
      <protection locked="1" hidden="0"/>
    </dxf>
    <dxf>
      <font>
        <strike val="0"/>
        <outline val="0"/>
        <shadow val="0"/>
        <u val="none"/>
        <vertAlign val="baseline"/>
        <name val="Tahoma"/>
        <family val="2"/>
        <scheme val="none"/>
      </font>
      <fill>
        <patternFill patternType="none">
          <fgColor indexed="64"/>
          <bgColor indexed="65"/>
        </patternFill>
      </fill>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center" textRotation="0" wrapText="0" indent="0" justifyLastLine="0" shrinkToFit="0" readingOrder="0"/>
      <protection locked="1" hidden="0"/>
    </dxf>
    <dxf>
      <font>
        <strike val="0"/>
        <outline val="0"/>
        <shadow val="0"/>
        <u val="none"/>
        <vertAlign val="baseline"/>
        <name val="Tahoma"/>
        <family val="2"/>
        <scheme val="none"/>
      </font>
      <fill>
        <patternFill patternType="none">
          <fgColor indexed="64"/>
          <bgColor indexed="65"/>
        </patternFill>
      </fill>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fill>
        <patternFill patternType="none">
          <fgColor indexed="64"/>
          <bgColor indexed="65"/>
        </patternFill>
      </fill>
      <alignment horizontal="left" vertical="center" textRotation="0" wrapText="0" indent="0" justifyLastLine="0" shrinkToFit="0" readingOrder="0"/>
    </dxf>
    <dxf>
      <font>
        <b/>
        <strike val="0"/>
        <outline val="0"/>
        <shadow val="0"/>
        <u val="none"/>
        <vertAlign val="baseline"/>
        <name val="Tahoma"/>
        <family val="2"/>
        <scheme val="none"/>
      </font>
      <fill>
        <patternFill patternType="solid">
          <fgColor indexed="64"/>
          <bgColor theme="1"/>
        </patternFill>
      </fill>
    </dxf>
    <dxf>
      <fill>
        <patternFill patternType="none">
          <fgColor indexed="64"/>
          <bgColor indexed="65"/>
        </patternFill>
      </fill>
      <alignment horizontal="left" vertical="center" textRotation="0" wrapText="1" indent="0" justifyLastLine="0" shrinkToFit="0" readingOrder="2"/>
    </dxf>
    <dxf>
      <fill>
        <patternFill patternType="none">
          <fgColor indexed="64"/>
          <bgColor indexed="65"/>
        </patternFill>
      </fill>
      <alignment horizontal="right" vertical="center" textRotation="0" wrapText="1" indent="0" justifyLastLine="0" shrinkToFit="0" readingOrder="2"/>
    </dxf>
    <dxf>
      <numFmt numFmtId="0" formatCode="General"/>
      <fill>
        <patternFill patternType="none">
          <fgColor indexed="64"/>
          <bgColor indexed="65"/>
        </patternFill>
      </fill>
      <alignment horizontal="left" vertical="center" textRotation="0" wrapText="0" indent="0" justifyLastLine="0" shrinkToFit="0" readingOrder="2"/>
      <protection locked="1" hidden="0"/>
    </dxf>
    <dxf>
      <fill>
        <patternFill patternType="none">
          <fgColor indexed="64"/>
          <bgColor indexed="65"/>
        </patternFill>
      </fill>
      <alignment horizontal="right" vertical="center" textRotation="0" wrapText="0" indent="0" justifyLastLine="0" shrinkToFit="0" readingOrder="2"/>
    </dxf>
    <dxf>
      <numFmt numFmtId="0" formatCode="General"/>
      <fill>
        <patternFill patternType="none">
          <fgColor indexed="64"/>
          <bgColor indexed="65"/>
        </patternFill>
      </fill>
      <alignment horizontal="left" vertical="center" textRotation="0" wrapText="0" indent="0" justifyLastLine="0" shrinkToFit="0" readingOrder="2"/>
      <protection locked="1" hidden="0"/>
    </dxf>
    <dxf>
      <fill>
        <patternFill patternType="none">
          <fgColor indexed="64"/>
          <bgColor indexed="65"/>
        </patternFill>
      </fill>
      <alignment horizontal="right" vertical="center" textRotation="0" wrapText="0" indent="0" justifyLastLine="0" shrinkToFit="0" readingOrder="2"/>
    </dxf>
    <dxf>
      <numFmt numFmtId="0" formatCode="General"/>
      <fill>
        <patternFill patternType="none">
          <fgColor indexed="64"/>
          <bgColor indexed="65"/>
        </patternFill>
      </fill>
      <alignment horizontal="left" vertical="center" textRotation="0" wrapText="0" indent="0" justifyLastLine="0" shrinkToFit="0" readingOrder="2"/>
      <protection locked="1" hidden="0"/>
    </dxf>
    <dxf>
      <fill>
        <patternFill patternType="none">
          <fgColor indexed="64"/>
          <bgColor indexed="65"/>
        </patternFill>
      </fill>
      <alignment horizontal="right" vertical="center" textRotation="0" wrapText="0" indent="0" justifyLastLine="0" shrinkToFit="0" readingOrder="2"/>
    </dxf>
    <dxf>
      <numFmt numFmtId="0" formatCode="General"/>
      <fill>
        <patternFill patternType="none">
          <fgColor indexed="64"/>
          <bgColor indexed="65"/>
        </patternFill>
      </fill>
      <alignment horizontal="left" vertical="center" textRotation="0" wrapText="0" indent="0" justifyLastLine="0" shrinkToFit="0" readingOrder="2"/>
      <protection locked="1" hidden="0"/>
    </dxf>
    <dxf>
      <fill>
        <patternFill patternType="none">
          <fgColor indexed="64"/>
          <bgColor indexed="65"/>
        </patternFill>
      </fill>
      <alignment horizontal="right" vertical="center" textRotation="0" wrapText="0" indent="0" justifyLastLine="0" shrinkToFit="0" readingOrder="2"/>
    </dxf>
    <dxf>
      <fill>
        <patternFill patternType="none">
          <fgColor indexed="64"/>
          <bgColor indexed="65"/>
        </patternFill>
      </fill>
      <alignment horizontal="left" vertical="center" textRotation="0" wrapText="1" indent="0" justifyLastLine="0" shrinkToFit="0" readingOrder="2"/>
    </dxf>
    <dxf>
      <fill>
        <patternFill patternType="none">
          <fgColor indexed="64"/>
          <bgColor indexed="65"/>
        </patternFill>
      </fill>
      <alignment horizontal="right" vertical="center" textRotation="0" wrapText="1" indent="0" justifyLastLine="0" shrinkToFit="0" readingOrder="2"/>
    </dxf>
    <dxf>
      <numFmt numFmtId="0" formatCode="General"/>
      <alignment horizontal="left" vertical="center" textRotation="0" wrapText="0" indent="0" justifyLastLine="0" shrinkToFit="0" readingOrder="2"/>
      <protection locked="1" hidden="0"/>
    </dxf>
    <dxf>
      <alignment horizontal="right" vertical="center" textRotation="0" wrapText="0" indent="0" justifyLastLine="0" shrinkToFit="0" readingOrder="2"/>
    </dxf>
    <dxf>
      <numFmt numFmtId="0" formatCode="General"/>
      <alignment horizontal="left" vertical="center" textRotation="0" wrapText="0" indent="0" justifyLastLine="0" shrinkToFit="0" readingOrder="0"/>
      <protection locked="1" hidden="0"/>
    </dxf>
    <dxf>
      <alignment horizontal="right" vertical="center" textRotation="0" wrapText="0" indent="0" justifyLastLine="0" shrinkToFit="0" readingOrder="2"/>
    </dxf>
    <dxf>
      <fill>
        <patternFill patternType="none">
          <fgColor indexed="64"/>
          <bgColor indexed="65"/>
        </patternFill>
      </fill>
      <alignment horizontal="left" vertical="center" textRotation="0" wrapText="0" indent="0" justifyLastLine="0" shrinkToFit="0" readingOrder="0"/>
    </dxf>
    <dxf>
      <font>
        <b/>
        <i val="0"/>
      </font>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Medium11">
    <tableStyle name="النظام الغذائي" pivot="0" count="7" xr9:uid="{74D60C63-CCC8-43D7-9DB6-8681D17490F5}">
      <tableStyleElement type="wholeTable" dxfId="34"/>
      <tableStyleElement type="headerRow" dxfId="33"/>
      <tableStyleElement type="totalRow" dxfId="32"/>
      <tableStyleElement type="firstColumn" dxfId="31"/>
      <tableStyleElement type="lastColumn" dxfId="30"/>
      <tableStyleElement type="firstRowStripe" dxfId="29"/>
      <tableStyleElement type="firstColumn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_rels/chart22.xml.rels>&#65279;<?xml version="1.0" encoding="utf-8"?><Relationships xmlns="http://schemas.openxmlformats.org/package/2006/relationships"><Relationship Type="http://schemas.microsoft.com/office/2011/relationships/chartColorStyle" Target="/xl/charts/colors22.xml" Id="rId2" /><Relationship Type="http://schemas.microsoft.com/office/2011/relationships/chartStyle" Target="/xl/charts/style22.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91068502944068"/>
          <c:y val="5.0575807653672922E-2"/>
          <c:w val="0.7283557434868948"/>
          <c:h val="0.7841917760279965"/>
        </c:manualLayout>
      </c:layout>
      <c:barChart>
        <c:barDir val="col"/>
        <c:grouping val="percentStacked"/>
        <c:varyColors val="0"/>
        <c:ser>
          <c:idx val="0"/>
          <c:order val="0"/>
          <c:tx>
            <c:strRef>
              <c:f>'العمليات الحسابية للمخططات'!$I$4</c:f>
              <c:strCache>
                <c:ptCount val="1"/>
                <c:pt idx="0">
                  <c:v>السعرات الحرارية</c:v>
                </c:pt>
              </c:strCache>
            </c:strRef>
          </c:tx>
          <c:spPr>
            <a:solidFill>
              <a:schemeClr val="accent3">
                <a:lumMod val="75000"/>
              </a:schemeClr>
            </a:solidFill>
            <a:ln>
              <a:noFill/>
            </a:ln>
            <a:effectLst/>
          </c:spPr>
          <c:invertIfNegative val="0"/>
          <c:cat>
            <c:strRef>
              <c:f>'العمليات الحسابية للمخططات'!$E$5:$E$18</c:f>
              <c:strCache>
                <c:ptCount val="14"/>
                <c:pt idx="0">
                  <c:v>الأربعاء</c:v>
                </c:pt>
                <c:pt idx="1">
                  <c:v>الأربعاء</c:v>
                </c:pt>
                <c:pt idx="2">
                  <c:v>الخميس</c:v>
                </c:pt>
                <c:pt idx="3">
                  <c:v>الخميس</c:v>
                </c:pt>
                <c:pt idx="4">
                  <c:v>الخميس</c:v>
                </c:pt>
                <c:pt idx="5">
                  <c:v>الخميس</c:v>
                </c:pt>
                <c:pt idx="6">
                  <c:v>الجمعة</c:v>
                </c:pt>
                <c:pt idx="7">
                  <c:v>الجمعة</c:v>
                </c:pt>
                <c:pt idx="8">
                  <c:v>الجمعة</c:v>
                </c:pt>
                <c:pt idx="9">
                  <c:v>الجمعة</c:v>
                </c:pt>
                <c:pt idx="10">
                  <c:v>السبت</c:v>
                </c:pt>
                <c:pt idx="11">
                  <c:v>السبت</c:v>
                </c:pt>
                <c:pt idx="12">
                  <c:v>السبت</c:v>
                </c:pt>
                <c:pt idx="13">
                  <c:v>الإثنين</c:v>
                </c:pt>
              </c:strCache>
            </c:strRef>
          </c:cat>
          <c:val>
            <c:numRef>
              <c:f>'العمليات الحسابية للمخططات'!$I$5:$I$18</c:f>
              <c:numCache>
                <c:formatCode>General</c:formatCode>
                <c:ptCount val="14"/>
                <c:pt idx="0">
                  <c:v>283</c:v>
                </c:pt>
                <c:pt idx="1">
                  <c:v>500</c:v>
                </c:pt>
                <c:pt idx="2">
                  <c:v>1</c:v>
                </c:pt>
                <c:pt idx="3">
                  <c:v>10</c:v>
                </c:pt>
                <c:pt idx="4">
                  <c:v>189</c:v>
                </c:pt>
                <c:pt idx="5">
                  <c:v>477</c:v>
                </c:pt>
                <c:pt idx="6">
                  <c:v>1</c:v>
                </c:pt>
                <c:pt idx="7">
                  <c:v>245</c:v>
                </c:pt>
                <c:pt idx="8">
                  <c:v>247</c:v>
                </c:pt>
                <c:pt idx="9">
                  <c:v>456</c:v>
                </c:pt>
                <c:pt idx="10">
                  <c:v>10</c:v>
                </c:pt>
                <c:pt idx="11">
                  <c:v>135</c:v>
                </c:pt>
                <c:pt idx="12">
                  <c:v>184</c:v>
                </c:pt>
                <c:pt idx="13">
                  <c:v>477</c:v>
                </c:pt>
              </c:numCache>
            </c:numRef>
          </c:val>
          <c:extLst>
            <c:ext xmlns:c16="http://schemas.microsoft.com/office/drawing/2014/chart" uri="{C3380CC4-5D6E-409C-BE32-E72D297353CC}">
              <c16:uniqueId val="{00000000-0591-4B2A-858B-F364BF799365}"/>
            </c:ext>
          </c:extLst>
        </c:ser>
        <c:ser>
          <c:idx val="1"/>
          <c:order val="1"/>
          <c:tx>
            <c:strRef>
              <c:f>'العمليات الحسابية للمخططات'!$H$4</c:f>
              <c:strCache>
                <c:ptCount val="1"/>
                <c:pt idx="0">
                  <c:v>الكربوهيدرات</c:v>
                </c:pt>
              </c:strCache>
            </c:strRef>
          </c:tx>
          <c:spPr>
            <a:solidFill>
              <a:schemeClr val="accent2"/>
            </a:solidFill>
            <a:ln>
              <a:noFill/>
            </a:ln>
            <a:effectLst/>
          </c:spPr>
          <c:invertIfNegative val="0"/>
          <c:cat>
            <c:strRef>
              <c:f>'العمليات الحسابية للمخططات'!$E$5:$E$18</c:f>
              <c:strCache>
                <c:ptCount val="14"/>
                <c:pt idx="0">
                  <c:v>الأربعاء</c:v>
                </c:pt>
                <c:pt idx="1">
                  <c:v>الأربعاء</c:v>
                </c:pt>
                <c:pt idx="2">
                  <c:v>الخميس</c:v>
                </c:pt>
                <c:pt idx="3">
                  <c:v>الخميس</c:v>
                </c:pt>
                <c:pt idx="4">
                  <c:v>الخميس</c:v>
                </c:pt>
                <c:pt idx="5">
                  <c:v>الخميس</c:v>
                </c:pt>
                <c:pt idx="6">
                  <c:v>الجمعة</c:v>
                </c:pt>
                <c:pt idx="7">
                  <c:v>الجمعة</c:v>
                </c:pt>
                <c:pt idx="8">
                  <c:v>الجمعة</c:v>
                </c:pt>
                <c:pt idx="9">
                  <c:v>الجمعة</c:v>
                </c:pt>
                <c:pt idx="10">
                  <c:v>السبت</c:v>
                </c:pt>
                <c:pt idx="11">
                  <c:v>السبت</c:v>
                </c:pt>
                <c:pt idx="12">
                  <c:v>السبت</c:v>
                </c:pt>
                <c:pt idx="13">
                  <c:v>الإثنين</c:v>
                </c:pt>
              </c:strCache>
            </c:strRef>
          </c:cat>
          <c:val>
            <c:numRef>
              <c:f>'العمليات الحسابية للمخططات'!$H$5:$H$18</c:f>
              <c:numCache>
                <c:formatCode>General</c:formatCode>
                <c:ptCount val="14"/>
                <c:pt idx="0">
                  <c:v>46</c:v>
                </c:pt>
                <c:pt idx="1">
                  <c:v>42</c:v>
                </c:pt>
                <c:pt idx="2">
                  <c:v>0</c:v>
                </c:pt>
                <c:pt idx="3">
                  <c:v>10</c:v>
                </c:pt>
                <c:pt idx="4">
                  <c:v>26</c:v>
                </c:pt>
                <c:pt idx="5">
                  <c:v>62</c:v>
                </c:pt>
                <c:pt idx="6">
                  <c:v>0</c:v>
                </c:pt>
                <c:pt idx="7">
                  <c:v>48</c:v>
                </c:pt>
                <c:pt idx="8">
                  <c:v>11</c:v>
                </c:pt>
                <c:pt idx="9">
                  <c:v>64</c:v>
                </c:pt>
                <c:pt idx="10">
                  <c:v>10</c:v>
                </c:pt>
                <c:pt idx="11">
                  <c:v>12.36</c:v>
                </c:pt>
                <c:pt idx="12">
                  <c:v>7</c:v>
                </c:pt>
                <c:pt idx="13">
                  <c:v>62</c:v>
                </c:pt>
              </c:numCache>
            </c:numRef>
          </c:val>
          <c:extLst>
            <c:ext xmlns:c16="http://schemas.microsoft.com/office/drawing/2014/chart" uri="{C3380CC4-5D6E-409C-BE32-E72D297353CC}">
              <c16:uniqueId val="{00000001-0591-4B2A-858B-F364BF799365}"/>
            </c:ext>
          </c:extLst>
        </c:ser>
        <c:ser>
          <c:idx val="2"/>
          <c:order val="2"/>
          <c:tx>
            <c:strRef>
              <c:f>'العمليات الحسابية للمخططات'!$G$4</c:f>
              <c:strCache>
                <c:ptCount val="1"/>
                <c:pt idx="0">
                  <c:v>البروتين</c:v>
                </c:pt>
              </c:strCache>
            </c:strRef>
          </c:tx>
          <c:spPr>
            <a:solidFill>
              <a:schemeClr val="bg1">
                <a:lumMod val="65000"/>
              </a:schemeClr>
            </a:solidFill>
            <a:ln>
              <a:noFill/>
            </a:ln>
            <a:effectLst/>
          </c:spPr>
          <c:invertIfNegative val="0"/>
          <c:cat>
            <c:strRef>
              <c:f>'العمليات الحسابية للمخططات'!$E$5:$E$18</c:f>
              <c:strCache>
                <c:ptCount val="14"/>
                <c:pt idx="0">
                  <c:v>الأربعاء</c:v>
                </c:pt>
                <c:pt idx="1">
                  <c:v>الأربعاء</c:v>
                </c:pt>
                <c:pt idx="2">
                  <c:v>الخميس</c:v>
                </c:pt>
                <c:pt idx="3">
                  <c:v>الخميس</c:v>
                </c:pt>
                <c:pt idx="4">
                  <c:v>الخميس</c:v>
                </c:pt>
                <c:pt idx="5">
                  <c:v>الخميس</c:v>
                </c:pt>
                <c:pt idx="6">
                  <c:v>الجمعة</c:v>
                </c:pt>
                <c:pt idx="7">
                  <c:v>الجمعة</c:v>
                </c:pt>
                <c:pt idx="8">
                  <c:v>الجمعة</c:v>
                </c:pt>
                <c:pt idx="9">
                  <c:v>الجمعة</c:v>
                </c:pt>
                <c:pt idx="10">
                  <c:v>السبت</c:v>
                </c:pt>
                <c:pt idx="11">
                  <c:v>السبت</c:v>
                </c:pt>
                <c:pt idx="12">
                  <c:v>السبت</c:v>
                </c:pt>
                <c:pt idx="13">
                  <c:v>الإثنين</c:v>
                </c:pt>
              </c:strCache>
            </c:strRef>
          </c:cat>
          <c:val>
            <c:numRef>
              <c:f>'العمليات الحسابية للمخططات'!$G$5:$G$18</c:f>
              <c:numCache>
                <c:formatCode>General</c:formatCode>
                <c:ptCount val="14"/>
                <c:pt idx="0">
                  <c:v>18</c:v>
                </c:pt>
                <c:pt idx="1">
                  <c:v>35</c:v>
                </c:pt>
                <c:pt idx="2">
                  <c:v>0</c:v>
                </c:pt>
                <c:pt idx="3">
                  <c:v>2</c:v>
                </c:pt>
                <c:pt idx="4">
                  <c:v>3</c:v>
                </c:pt>
                <c:pt idx="5">
                  <c:v>13.5</c:v>
                </c:pt>
                <c:pt idx="6">
                  <c:v>0</c:v>
                </c:pt>
                <c:pt idx="7">
                  <c:v>10</c:v>
                </c:pt>
                <c:pt idx="8">
                  <c:v>43</c:v>
                </c:pt>
                <c:pt idx="9">
                  <c:v>32</c:v>
                </c:pt>
                <c:pt idx="10">
                  <c:v>2</c:v>
                </c:pt>
                <c:pt idx="11">
                  <c:v>8.81</c:v>
                </c:pt>
                <c:pt idx="12">
                  <c:v>5.43</c:v>
                </c:pt>
                <c:pt idx="13">
                  <c:v>13.5</c:v>
                </c:pt>
              </c:numCache>
            </c:numRef>
          </c:val>
          <c:extLst>
            <c:ext xmlns:c16="http://schemas.microsoft.com/office/drawing/2014/chart" uri="{C3380CC4-5D6E-409C-BE32-E72D297353CC}">
              <c16:uniqueId val="{00000002-0591-4B2A-858B-F364BF799365}"/>
            </c:ext>
          </c:extLst>
        </c:ser>
        <c:ser>
          <c:idx val="3"/>
          <c:order val="3"/>
          <c:tx>
            <c:strRef>
              <c:f>'العمليات الحسابية للمخططات'!$F$4</c:f>
              <c:strCache>
                <c:ptCount val="1"/>
                <c:pt idx="0">
                  <c:v>الدهون</c:v>
                </c:pt>
              </c:strCache>
            </c:strRef>
          </c:tx>
          <c:spPr>
            <a:solidFill>
              <a:schemeClr val="accent1"/>
            </a:solidFill>
            <a:ln>
              <a:noFill/>
            </a:ln>
            <a:effectLst/>
          </c:spPr>
          <c:invertIfNegative val="0"/>
          <c:cat>
            <c:strRef>
              <c:f>'العمليات الحسابية للمخططات'!$E$5:$E$18</c:f>
              <c:strCache>
                <c:ptCount val="14"/>
                <c:pt idx="0">
                  <c:v>الأربعاء</c:v>
                </c:pt>
                <c:pt idx="1">
                  <c:v>الأربعاء</c:v>
                </c:pt>
                <c:pt idx="2">
                  <c:v>الخميس</c:v>
                </c:pt>
                <c:pt idx="3">
                  <c:v>الخميس</c:v>
                </c:pt>
                <c:pt idx="4">
                  <c:v>الخميس</c:v>
                </c:pt>
                <c:pt idx="5">
                  <c:v>الخميس</c:v>
                </c:pt>
                <c:pt idx="6">
                  <c:v>الجمعة</c:v>
                </c:pt>
                <c:pt idx="7">
                  <c:v>الجمعة</c:v>
                </c:pt>
                <c:pt idx="8">
                  <c:v>الجمعة</c:v>
                </c:pt>
                <c:pt idx="9">
                  <c:v>الجمعة</c:v>
                </c:pt>
                <c:pt idx="10">
                  <c:v>السبت</c:v>
                </c:pt>
                <c:pt idx="11">
                  <c:v>السبت</c:v>
                </c:pt>
                <c:pt idx="12">
                  <c:v>السبت</c:v>
                </c:pt>
                <c:pt idx="13">
                  <c:v>الإثنين</c:v>
                </c:pt>
              </c:strCache>
            </c:strRef>
          </c:cat>
          <c:val>
            <c:numRef>
              <c:f>'العمليات الحسابية للمخططات'!$F$5:$F$18</c:f>
              <c:numCache>
                <c:formatCode>General</c:formatCode>
                <c:ptCount val="14"/>
                <c:pt idx="0">
                  <c:v>3.5</c:v>
                </c:pt>
                <c:pt idx="1">
                  <c:v>25</c:v>
                </c:pt>
                <c:pt idx="2">
                  <c:v>0</c:v>
                </c:pt>
                <c:pt idx="3">
                  <c:v>10</c:v>
                </c:pt>
                <c:pt idx="4">
                  <c:v>8</c:v>
                </c:pt>
                <c:pt idx="5">
                  <c:v>21</c:v>
                </c:pt>
                <c:pt idx="6">
                  <c:v>0</c:v>
                </c:pt>
                <c:pt idx="7">
                  <c:v>1.5</c:v>
                </c:pt>
                <c:pt idx="8">
                  <c:v>5</c:v>
                </c:pt>
                <c:pt idx="9">
                  <c:v>22</c:v>
                </c:pt>
                <c:pt idx="10">
                  <c:v>10</c:v>
                </c:pt>
                <c:pt idx="11">
                  <c:v>5.51</c:v>
                </c:pt>
                <c:pt idx="12">
                  <c:v>15</c:v>
                </c:pt>
                <c:pt idx="13">
                  <c:v>21</c:v>
                </c:pt>
              </c:numCache>
            </c:numRef>
          </c:val>
          <c:extLs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492222544"/>
        <c:axId val="492218624"/>
      </c:barChart>
      <c:catAx>
        <c:axId val="49222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492218624"/>
        <c:crosses val="autoZero"/>
        <c:auto val="1"/>
        <c:lblAlgn val="ctr"/>
        <c:lblOffset val="100"/>
        <c:noMultiLvlLbl val="0"/>
      </c:catAx>
      <c:valAx>
        <c:axId val="492218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492222544"/>
        <c:crosses val="autoZero"/>
        <c:crossBetween val="between"/>
        <c:majorUnit val="0.5"/>
      </c:valAx>
      <c:spPr>
        <a:noFill/>
        <a:ln>
          <a:noFill/>
        </a:ln>
        <a:effectLst/>
      </c:spPr>
    </c:plotArea>
    <c:legend>
      <c:legendPos val="l"/>
      <c:layout>
        <c:manualLayout>
          <c:xMode val="edge"/>
          <c:yMode val="edge"/>
          <c:x val="1.0088272383354351E-2"/>
          <c:y val="4.4984284371860916E-2"/>
          <c:w val="0.15817153372852352"/>
          <c:h val="0.9264923366060724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16699365159046"/>
          <c:y val="7.823290223437096E-2"/>
          <c:w val="0.72206135665202653"/>
          <c:h val="0.75696071413533206"/>
        </c:manualLayout>
      </c:layout>
      <c:barChart>
        <c:barDir val="col"/>
        <c:grouping val="clustered"/>
        <c:varyColors val="0"/>
        <c:ser>
          <c:idx val="0"/>
          <c:order val="0"/>
          <c:tx>
            <c:strRef>
              <c:f>'العمليات الحسابية للمخططات'!$G$22</c:f>
              <c:strCache>
                <c:ptCount val="1"/>
                <c:pt idx="0">
                  <c:v>السعرات الحرارية التي تم حرقها</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C-425B-96CA-1DB742A398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'العمليات الحسابية للمخططات'!$D$23:$D$36</c:f>
              <c:numCache>
                <c:formatCode>m/d/yyyy</c:formatCode>
                <c:ptCount val="14"/>
                <c:pt idx="0">
                  <c:v>44929</c:v>
                </c:pt>
                <c:pt idx="1">
                  <c:v>44928</c:v>
                </c:pt>
                <c:pt idx="2">
                  <c:v>44927</c:v>
                </c:pt>
                <c:pt idx="3">
                  <c:v>44926</c:v>
                </c:pt>
                <c:pt idx="4">
                  <c:v>44925</c:v>
                </c:pt>
                <c:pt idx="5">
                  <c:v>44924</c:v>
                </c:pt>
                <c:pt idx="6">
                  <c:v>44923</c:v>
                </c:pt>
                <c:pt idx="7">
                  <c:v>44922</c:v>
                </c:pt>
                <c:pt idx="8">
                  <c:v>44921</c:v>
                </c:pt>
                <c:pt idx="9">
                  <c:v>44920</c:v>
                </c:pt>
                <c:pt idx="10">
                  <c:v>44919</c:v>
                </c:pt>
                <c:pt idx="11">
                  <c:v>44918</c:v>
                </c:pt>
                <c:pt idx="12">
                  <c:v>44917</c:v>
                </c:pt>
                <c:pt idx="13">
                  <c:v>44916</c:v>
                </c:pt>
              </c:numCache>
            </c:numRef>
          </c:cat>
          <c:val>
            <c:numRef>
              <c:f>'العمليات الحسابية للمخططات'!$G$23:$G$36</c:f>
              <c:numCache>
                <c:formatCode>#,#00;;;</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extLs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492224112"/>
        <c:axId val="492219016"/>
      </c:barChart>
      <c:lineChart>
        <c:grouping val="standard"/>
        <c:varyColors val="0"/>
        <c:ser>
          <c:idx val="1"/>
          <c:order val="1"/>
          <c:tx>
            <c:strRef>
              <c:f>'العمليات الحسابية للمخططات'!$F$22</c:f>
              <c:strCache>
                <c:ptCount val="1"/>
                <c:pt idx="0">
                  <c:v>المدة (بالدقائق)</c:v>
                </c:pt>
              </c:strCache>
            </c:strRef>
          </c:tx>
          <c:spPr>
            <a:ln w="28575" cap="rnd">
              <a:solidFill>
                <a:schemeClr val="accent1"/>
              </a:solidFill>
              <a:round/>
            </a:ln>
            <a:effectLst/>
          </c:spPr>
          <c:marker>
            <c:symbol val="none"/>
          </c:marker>
          <c:cat>
            <c:multiLvlStrRef>
              <c:f>'العمليات الحسابية للمخططات'!$D$23:$E$36</c:f>
              <c:multiLvlStrCache>
                <c:ptCount val="14"/>
                <c:lvl>
                  <c:pt idx="0">
                    <c:v>الثلاثاء</c:v>
                  </c:pt>
                  <c:pt idx="1">
                    <c:v>الإثنين</c:v>
                  </c:pt>
                  <c:pt idx="2">
                    <c:v>الأحد</c:v>
                  </c:pt>
                  <c:pt idx="3">
                    <c:v>السبت</c:v>
                  </c:pt>
                  <c:pt idx="4">
                    <c:v>الجمعة</c:v>
                  </c:pt>
                  <c:pt idx="5">
                    <c:v>الخميس</c:v>
                  </c:pt>
                  <c:pt idx="6">
                    <c:v>الأربعاء</c:v>
                  </c:pt>
                  <c:pt idx="7">
                    <c:v>الثلاثاء</c:v>
                  </c:pt>
                  <c:pt idx="8">
                    <c:v>الإثنين</c:v>
                  </c:pt>
                  <c:pt idx="9">
                    <c:v>الأحد</c:v>
                  </c:pt>
                  <c:pt idx="10">
                    <c:v>السبت</c:v>
                  </c:pt>
                  <c:pt idx="11">
                    <c:v>الجمعة</c:v>
                  </c:pt>
                  <c:pt idx="12">
                    <c:v>الخميس</c:v>
                  </c:pt>
                  <c:pt idx="13">
                    <c:v>الأربعاء</c:v>
                  </c:pt>
                </c:lvl>
                <c:lvl>
                  <c:pt idx="0">
                    <c:v>03/01/23</c:v>
                  </c:pt>
                  <c:pt idx="1">
                    <c:v>02/01/23</c:v>
                  </c:pt>
                  <c:pt idx="2">
                    <c:v>01/01/23</c:v>
                  </c:pt>
                  <c:pt idx="3">
                    <c:v>31/12/22</c:v>
                  </c:pt>
                  <c:pt idx="4">
                    <c:v>30/12/22</c:v>
                  </c:pt>
                  <c:pt idx="5">
                    <c:v>29/12/22</c:v>
                  </c:pt>
                  <c:pt idx="6">
                    <c:v>28/12/22</c:v>
                  </c:pt>
                  <c:pt idx="7">
                    <c:v>27/12/22</c:v>
                  </c:pt>
                  <c:pt idx="8">
                    <c:v>26/12/22</c:v>
                  </c:pt>
                  <c:pt idx="9">
                    <c:v>25/12/22</c:v>
                  </c:pt>
                  <c:pt idx="10">
                    <c:v>24/12/22</c:v>
                  </c:pt>
                  <c:pt idx="11">
                    <c:v>23/12/22</c:v>
                  </c:pt>
                  <c:pt idx="12">
                    <c:v>22/12/22</c:v>
                  </c:pt>
                  <c:pt idx="13">
                    <c:v>21/12/22</c:v>
                  </c:pt>
                </c:lvl>
              </c:multiLvlStrCache>
            </c:multiLvlStrRef>
          </c:cat>
          <c:val>
            <c:numRef>
              <c:f>'العمليات الحسابية للمخططات'!$F$23:$F$36</c:f>
              <c:numCache>
                <c:formatCode>#,#00;;;</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extLs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492224112"/>
        <c:axId val="492219016"/>
      </c:lineChart>
      <c:catAx>
        <c:axId val="492224112"/>
        <c:scaling>
          <c:orientation val="maxMin"/>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492219016"/>
        <c:crosses val="autoZero"/>
        <c:auto val="0"/>
        <c:lblAlgn val="ctr"/>
        <c:lblOffset val="100"/>
        <c:noMultiLvlLbl val="1"/>
      </c:catAx>
      <c:valAx>
        <c:axId val="492219016"/>
        <c:scaling>
          <c:orientation val="minMax"/>
        </c:scaling>
        <c:delete val="0"/>
        <c:axPos val="r"/>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492224112"/>
        <c:crosses val="autoZero"/>
        <c:crossBetween val="between"/>
      </c:valAx>
      <c:spPr>
        <a:noFill/>
        <a:ln>
          <a:noFill/>
        </a:ln>
        <a:effectLst/>
      </c:spPr>
    </c:plotArea>
    <c:legend>
      <c:legendPos val="l"/>
      <c:layout>
        <c:manualLayout>
          <c:xMode val="edge"/>
          <c:yMode val="edge"/>
          <c:x val="1.3400336775786647E-2"/>
          <c:y val="6.4275631349190135E-2"/>
          <c:w val="0.18141536836615732"/>
          <c:h val="0.270412467871567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0"/>
    <c:dispBlanksAs val="gap"/>
    <c:showDLblsOverMax val="0"/>
  </c:chart>
  <c:spPr>
    <a:noFill/>
    <a:ln w="9525" cap="flat" cmpd="sng" algn="ctr">
      <a:noFill/>
      <a:round/>
    </a:ln>
    <a:effectLst/>
  </c:spPr>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chart" Target="/xl/charts/chart22.xml" Id="rId4" /><Relationship Type="http://schemas.openxmlformats.org/officeDocument/2006/relationships/hyperlink" Target="#'&#1575;&#1604;&#1606;&#1592;&#1575;&#1605; &#1575;&#1604;&#1594;&#1584;&#1575;&#1574;&#1610;'!A1" TargetMode="External" Id="rId2" /><Relationship Type="http://schemas.openxmlformats.org/officeDocument/2006/relationships/hyperlink" Target="#'&#1575;&#1604;&#1578;&#1605;&#1575;&#1585;&#1610;&#1606;'!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1575;&#1604;&#1578;&#1605;&#1575;&#1585;&#1610;&#1606;'!A1" TargetMode="External" Id="rId2" /><Relationship Type="http://schemas.openxmlformats.org/officeDocument/2006/relationships/hyperlink" Target="#'&#1575;&#1604;&#1571;&#1607;&#1583;&#1575;&#1601;'!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1575;&#1604;&#1571;&#1607;&#1583;&#1575;&#1601;'!A1" TargetMode="External" Id="rId2" /><Relationship Type="http://schemas.openxmlformats.org/officeDocument/2006/relationships/hyperlink" Target="#'&#1575;&#1604;&#1606;&#1592;&#1575;&#1605; &#1575;&#1604;&#1594;&#1584;&#1575;&#1574;&#1610;'!A1" TargetMode="External" Id="rId1" /></Relationships>
</file>

<file path=xl/drawings/drawing13.xml><?xml version="1.0" encoding="utf-8"?>
<xdr:wsDr xmlns:xdr="http://schemas.openxmlformats.org/drawingml/2006/spreadsheetDrawing" xmlns:a="http://schemas.openxmlformats.org/drawingml/2006/main">
  <xdr:twoCellAnchor editAs="oneCell">
    <xdr:from>
      <xdr:col>9</xdr:col>
      <xdr:colOff>200025</xdr:colOff>
      <xdr:row>0</xdr:row>
      <xdr:rowOff>85725</xdr:rowOff>
    </xdr:from>
    <xdr:to>
      <xdr:col>9</xdr:col>
      <xdr:colOff>657225</xdr:colOff>
      <xdr:row>0</xdr:row>
      <xdr:rowOff>390524</xdr:rowOff>
    </xdr:to>
    <xdr:sp macro="" textlink="">
      <xdr:nvSpPr>
        <xdr:cNvPr id="2" name="التمارين" descr="زر تنقل التمارين">
          <a:hlinkClick xmlns:r="http://schemas.openxmlformats.org/officeDocument/2006/relationships" r:id="rId1" tooltip="حدد لعرض ورقة عمل التمارين"/>
          <a:extLst>
            <a:ext uri="{FF2B5EF4-FFF2-40B4-BE49-F238E27FC236}">
              <a16:creationId xmlns:a16="http://schemas.microsoft.com/office/drawing/2014/main" id="{00000000-0008-0000-0000-000002000000}"/>
            </a:ext>
          </a:extLst>
        </xdr:cNvPr>
        <xdr:cNvSpPr/>
      </xdr:nvSpPr>
      <xdr:spPr>
        <a:xfrm>
          <a:off x="11229079650"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b="1">
              <a:solidFill>
                <a:schemeClr val="bg1"/>
              </a:solidFill>
              <a:latin typeface="Tahoma" panose="020B0604030504040204" pitchFamily="34" charset="0"/>
              <a:cs typeface="Tahoma" panose="020B0604030504040204" pitchFamily="34" charset="0"/>
            </a:rPr>
            <a:t>&lt;</a:t>
          </a:r>
        </a:p>
      </xdr:txBody>
    </xdr:sp>
    <xdr:clientData fPrintsWithSheet="0"/>
  </xdr:twoCellAnchor>
  <xdr:twoCellAnchor editAs="oneCell">
    <xdr:from>
      <xdr:col>10</xdr:col>
      <xdr:colOff>180975</xdr:colOff>
      <xdr:row>0</xdr:row>
      <xdr:rowOff>85725</xdr:rowOff>
    </xdr:from>
    <xdr:to>
      <xdr:col>10</xdr:col>
      <xdr:colOff>638175</xdr:colOff>
      <xdr:row>0</xdr:row>
      <xdr:rowOff>390524</xdr:rowOff>
    </xdr:to>
    <xdr:sp macro="" textlink="">
      <xdr:nvSpPr>
        <xdr:cNvPr id="3" name="النظام الغذائي" descr="زر تنقل النظام الغذائي">
          <a:hlinkClick xmlns:r="http://schemas.openxmlformats.org/officeDocument/2006/relationships" r:id="rId2" tooltip="حدد لعرض ورقة عمل النظام الغذائي"/>
          <a:extLst>
            <a:ext uri="{FF2B5EF4-FFF2-40B4-BE49-F238E27FC236}">
              <a16:creationId xmlns:a16="http://schemas.microsoft.com/office/drawing/2014/main" id="{00000000-0008-0000-0000-000003000000}"/>
            </a:ext>
          </a:extLst>
        </xdr:cNvPr>
        <xdr:cNvSpPr/>
      </xdr:nvSpPr>
      <xdr:spPr>
        <a:xfrm>
          <a:off x="1122828907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sz="1100" b="1">
              <a:solidFill>
                <a:schemeClr val="bg1"/>
              </a:solidFill>
              <a:latin typeface="Tahoma" panose="020B0604030504040204" pitchFamily="34" charset="0"/>
              <a:cs typeface="Tahoma" panose="020B0604030504040204" pitchFamily="34" charset="0"/>
            </a:rPr>
            <a:t>&gt;</a:t>
          </a:r>
        </a:p>
      </xdr:txBody>
    </xdr:sp>
    <xdr:clientData fPrintsWithSheet="0"/>
  </xdr:twoCellAnchor>
  <xdr:twoCellAnchor editAs="oneCell">
    <xdr:from>
      <xdr:col>2</xdr:col>
      <xdr:colOff>38100</xdr:colOff>
      <xdr:row>3</xdr:row>
      <xdr:rowOff>38101</xdr:rowOff>
    </xdr:from>
    <xdr:to>
      <xdr:col>10</xdr:col>
      <xdr:colOff>790575</xdr:colOff>
      <xdr:row>5</xdr:row>
      <xdr:rowOff>542926</xdr:rowOff>
    </xdr:to>
    <xdr:graphicFrame macro="">
      <xdr:nvGraphicFramePr>
        <xdr:cNvPr id="19" name="chtDietAnalysis" descr="مخطط شريطي مكدس بنسبة 100% يعرض آخر 14 يوماً من إدخالات النظام الغذائي بما في ذلك الدهون والبروتين والكربوهيدرات والسعرات الحرارية">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28575</xdr:colOff>
      <xdr:row>7</xdr:row>
      <xdr:rowOff>1</xdr:rowOff>
    </xdr:from>
    <xdr:to>
      <xdr:col>10</xdr:col>
      <xdr:colOff>809624</xdr:colOff>
      <xdr:row>13</xdr:row>
      <xdr:rowOff>561976</xdr:rowOff>
    </xdr:to>
    <xdr:graphicFrame macro="">
      <xdr:nvGraphicFramePr>
        <xdr:cNvPr id="21" name="chtExerciseAnalysis" descr="مخططا عمودي متفاوت المسافات ومخطط خطي يعرضان السعرات الحرارية التي تم حرقها والمدة بالدقائق لآخر 14 إدخالاً للتمارين">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6</xdr:col>
      <xdr:colOff>752475</xdr:colOff>
      <xdr:row>0</xdr:row>
      <xdr:rowOff>371474</xdr:rowOff>
    </xdr:to>
    <xdr:sp macro="" textlink="">
      <xdr:nvSpPr>
        <xdr:cNvPr id="2" name="الأهداف" descr="زر تنقل الأهداف">
          <a:hlinkClick xmlns:r="http://schemas.openxmlformats.org/officeDocument/2006/relationships" r:id="rId1" tooltip="حدد لعرض ورقة عمل الأهداف"/>
          <a:extLst>
            <a:ext uri="{FF2B5EF4-FFF2-40B4-BE49-F238E27FC236}">
              <a16:creationId xmlns:a16="http://schemas.microsoft.com/office/drawing/2014/main" id="{00000000-0008-0000-0100-000002000000}"/>
            </a:ext>
          </a:extLst>
        </xdr:cNvPr>
        <xdr:cNvSpPr/>
      </xdr:nvSpPr>
      <xdr:spPr>
        <a:xfrm flipH="1">
          <a:off x="59531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sz="1100" b="1">
              <a:solidFill>
                <a:schemeClr val="bg1"/>
              </a:solidFill>
              <a:latin typeface="Tahoma" panose="020B0604030504040204" pitchFamily="34" charset="0"/>
              <a:cs typeface="Tahoma" panose="020B0604030504040204" pitchFamily="34" charset="0"/>
            </a:rPr>
            <a:t>&lt;</a:t>
          </a:r>
        </a:p>
      </xdr:txBody>
    </xdr:sp>
    <xdr:clientData fPrintsWithSheet="0"/>
  </xdr:twoCellAnchor>
  <xdr:twoCellAnchor editAs="oneCell">
    <xdr:from>
      <xdr:col>7</xdr:col>
      <xdr:colOff>276225</xdr:colOff>
      <xdr:row>0</xdr:row>
      <xdr:rowOff>66675</xdr:rowOff>
    </xdr:from>
    <xdr:to>
      <xdr:col>7</xdr:col>
      <xdr:colOff>733425</xdr:colOff>
      <xdr:row>0</xdr:row>
      <xdr:rowOff>371474</xdr:rowOff>
    </xdr:to>
    <xdr:sp macro="" textlink="">
      <xdr:nvSpPr>
        <xdr:cNvPr id="3" name="التمارين" descr="زر تنقل التمارين">
          <a:hlinkClick xmlns:r="http://schemas.openxmlformats.org/officeDocument/2006/relationships" r:id="rId2" tooltip="حدد لعرض ورقة عمل التمارين"/>
          <a:extLst>
            <a:ext uri="{FF2B5EF4-FFF2-40B4-BE49-F238E27FC236}">
              <a16:creationId xmlns:a16="http://schemas.microsoft.com/office/drawing/2014/main" id="{00000000-0008-0000-0100-000003000000}"/>
            </a:ext>
          </a:extLst>
        </xdr:cNvPr>
        <xdr:cNvSpPr/>
      </xdr:nvSpPr>
      <xdr:spPr>
        <a:xfrm flipH="1">
          <a:off x="6896100"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sz="1100" b="1">
              <a:solidFill>
                <a:schemeClr val="bg1"/>
              </a:solidFill>
              <a:latin typeface="Tahoma" panose="020B0604030504040204" pitchFamily="34" charset="0"/>
              <a:cs typeface="Tahoma" panose="020B0604030504040204" pitchFamily="34" charset="0"/>
            </a:rPr>
            <a:t>&gt;</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النظام الغذائي" descr="زر تنقل النظام الغذائي">
          <a:hlinkClick xmlns:r="http://schemas.openxmlformats.org/officeDocument/2006/relationships" r:id="rId1" tooltip="حدد لعرض ورقة عمل النظام الغذائي"/>
          <a:extLst>
            <a:ext uri="{FF2B5EF4-FFF2-40B4-BE49-F238E27FC236}">
              <a16:creationId xmlns:a16="http://schemas.microsoft.com/office/drawing/2014/main" id="{00000000-0008-0000-0200-000002000000}"/>
            </a:ext>
          </a:extLst>
        </xdr:cNvPr>
        <xdr:cNvSpPr/>
      </xdr:nvSpPr>
      <xdr:spPr>
        <a:xfrm flipH="1">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sz="1100" b="1">
              <a:solidFill>
                <a:schemeClr val="bg1"/>
              </a:solidFill>
              <a:latin typeface="Tahoma" panose="020B0604030504040204" pitchFamily="34" charset="0"/>
              <a:cs typeface="Tahoma" panose="020B0604030504040204" pitchFamily="34" charset="0"/>
            </a:rPr>
            <a:t>&lt;</a:t>
          </a:r>
        </a:p>
      </xdr:txBody>
    </xdr:sp>
    <xdr:clientData fPrintsWithSheet="0"/>
  </xdr:twoCellAnchor>
  <xdr:twoCellAnchor editAs="oneCell">
    <xdr:from>
      <xdr:col>6</xdr:col>
      <xdr:colOff>276225</xdr:colOff>
      <xdr:row>0</xdr:row>
      <xdr:rowOff>109538</xdr:rowOff>
    </xdr:from>
    <xdr:to>
      <xdr:col>6</xdr:col>
      <xdr:colOff>733425</xdr:colOff>
      <xdr:row>0</xdr:row>
      <xdr:rowOff>414337</xdr:rowOff>
    </xdr:to>
    <xdr:sp macro="" textlink="">
      <xdr:nvSpPr>
        <xdr:cNvPr id="3" name="الأهداف" descr="زر تنقل الأهداف">
          <a:hlinkClick xmlns:r="http://schemas.openxmlformats.org/officeDocument/2006/relationships" r:id="rId2" tooltip="حدد لعرض ورقة عمل الأهداف"/>
          <a:extLst>
            <a:ext uri="{FF2B5EF4-FFF2-40B4-BE49-F238E27FC236}">
              <a16:creationId xmlns:a16="http://schemas.microsoft.com/office/drawing/2014/main" id="{00000000-0008-0000-0200-000003000000}"/>
            </a:ext>
          </a:extLst>
        </xdr:cNvPr>
        <xdr:cNvSpPr/>
      </xdr:nvSpPr>
      <xdr:spPr>
        <a:xfrm flipH="1">
          <a:off x="862965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sz="1100" b="1">
              <a:solidFill>
                <a:schemeClr val="bg1"/>
              </a:solidFill>
              <a:latin typeface="Tahoma" panose="020B0604030504040204" pitchFamily="34" charset="0"/>
              <a:cs typeface="Tahoma" panose="020B0604030504040204" pitchFamily="34" charset="0"/>
            </a:rPr>
            <a:t>&gt;</a:t>
          </a:r>
        </a:p>
      </xdr:txBody>
    </xdr: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النظام الغذائي" displayName="النظام_الغذائي" ref="B3:I19" dataDxfId="27">
  <autoFilter ref="B3:I19" xr:uid="{00000000-0009-0000-0100-000001000000}"/>
  <tableColumns count="8">
    <tableColumn id="1" xr3:uid="{00000000-0010-0000-0000-000001000000}" name="التاريخ" totalsRowLabel="الإجمالي" dataDxfId="26" totalsRowDxfId="25" dataCellStyle="التاريخ"/>
    <tableColumn id="2" xr3:uid="{00000000-0010-0000-0000-000002000000}" name="الوقت" dataDxfId="24" totalsRowDxfId="23" dataCellStyle="الوقت"/>
    <tableColumn id="3" xr3:uid="{00000000-0010-0000-0000-000003000000}" name="الوصف" dataDxfId="22" totalsRowDxfId="21"/>
    <tableColumn id="4" xr3:uid="{00000000-0010-0000-0000-000004000000}" name="السعرات الحرارية" dataDxfId="20" totalsRowDxfId="19" dataCellStyle="الرقم"/>
    <tableColumn id="5" xr3:uid="{00000000-0010-0000-0000-000005000000}" name="الكربوهيدرات" dataDxfId="18" totalsRowDxfId="17" dataCellStyle="الرقم"/>
    <tableColumn id="6" xr3:uid="{00000000-0010-0000-0000-000006000000}" name="البروتين" dataDxfId="16" totalsRowDxfId="15" dataCellStyle="الرقم"/>
    <tableColumn id="7" xr3:uid="{00000000-0010-0000-0000-000007000000}" name="الدهون" dataDxfId="14" totalsRowDxfId="13" dataCellStyle="الرقم"/>
    <tableColumn id="8" xr3:uid="{00000000-0010-0000-0000-000008000000}" name="الملاحظات" totalsRowFunction="count" dataDxfId="12" totalsRowDxfId="11"/>
  </tableColumns>
  <tableStyleInfo name="النظام الغذائي" showFirstColumn="0" showLastColumn="0" showRowStripes="1" showColumnStripes="0"/>
  <extLst>
    <ext xmlns:x14="http://schemas.microsoft.com/office/spreadsheetml/2009/9/main" uri="{504A1905-F514-4f6f-8877-14C23A59335A}">
      <x14:table altTextSummary="أدخل معلومات النظام الغذائي مثل التاريخ والوقت والوصف والسعرات الحرارية والكربوهيدرات والبروتين والدهون وأي ملاحظات"/>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التمارين" displayName="التمارين" ref="B3:E20" headerRowDxfId="10" dataDxfId="9" totalsRowDxfId="8">
  <autoFilter ref="B3:E20" xr:uid="{00000000-0009-0000-0100-000002000000}"/>
  <tableColumns count="4">
    <tableColumn id="1" xr3:uid="{00000000-0010-0000-0100-000001000000}" name="التاريخ" totalsRowLabel="الإجمالي" dataDxfId="7" totalsRowDxfId="6" dataCellStyle="التاريخ"/>
    <tableColumn id="2" xr3:uid="{00000000-0010-0000-0100-000002000000}" name="المدة (بالدقائق)" dataDxfId="5" totalsRowDxfId="4" dataCellStyle="الرقم"/>
    <tableColumn id="3" xr3:uid="{00000000-0010-0000-0100-000003000000}" name="السعرات الحرارية التي تم حرقها" dataDxfId="3" totalsRowDxfId="2" dataCellStyle="الرقم"/>
    <tableColumn id="4" xr3:uid="{00000000-0010-0000-0100-000004000000}" name="الملاحظات" totalsRowFunction="count" dataDxfId="1" totalsRowDxfId="0"/>
  </tableColumns>
  <tableStyleInfo name="النظام الغذائي" showFirstColumn="0" showLastColumn="0" showRowStripes="1" showColumnStripes="0"/>
  <extLst>
    <ext xmlns:x14="http://schemas.microsoft.com/office/spreadsheetml/2009/9/main" uri="{504A1905-F514-4f6f-8877-14C23A59335A}">
      <x14:table altTextSummary="أدخل معلومات التمارين مثل التاريخ والمدة والسعرات الحرارية التي تم حرقها وأي ملاحظات"/>
    </ext>
  </extLst>
</table>
</file>

<file path=xl/theme/theme1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2" /><Relationship Type="http://schemas.openxmlformats.org/officeDocument/2006/relationships/externalLinkPath" Target="file:///C:\Users\ABC%20Work\Dropbox\Development\AccessibilityTask_Excel\21-30\TF04036851_Diet%20and%20exercise%20journal_MZM_v2.xltx" TargetMode="Externa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A1:K14"/>
  <sheetViews>
    <sheetView showGridLines="0" rightToLeft="1" tabSelected="1" zoomScaleNormal="100" workbookViewId="0"/>
  </sheetViews>
  <sheetFormatPr defaultRowHeight="14.25" x14ac:dyDescent="0.2"/>
  <cols>
    <col min="1" max="1" width="2.625" customWidth="1"/>
    <col min="2" max="2" width="24.125" style="1" customWidth="1"/>
    <col min="3" max="3" width="16.375" customWidth="1"/>
    <col min="4" max="9" width="10.375" customWidth="1"/>
    <col min="10" max="11" width="10.625" customWidth="1"/>
    <col min="12" max="12" width="2.625" customWidth="1"/>
  </cols>
  <sheetData>
    <row r="1" spans="1:11" ht="36.75" customHeight="1" x14ac:dyDescent="0.4">
      <c r="A1" s="2"/>
      <c r="B1" s="27">
        <f ca="1">TODAY()</f>
        <v>44909</v>
      </c>
      <c r="C1" s="32" t="s">
        <v>7</v>
      </c>
      <c r="D1" s="3"/>
      <c r="E1" s="3"/>
      <c r="F1" s="3"/>
      <c r="G1" s="3"/>
      <c r="H1" s="3"/>
      <c r="I1" s="3"/>
      <c r="J1" s="14" t="s">
        <v>11</v>
      </c>
      <c r="K1" s="14" t="s">
        <v>12</v>
      </c>
    </row>
    <row r="2" spans="1:11" ht="45" customHeight="1" x14ac:dyDescent="0.2">
      <c r="A2" s="2"/>
      <c r="B2" s="4" t="s">
        <v>0</v>
      </c>
      <c r="C2" s="5" t="s">
        <v>8</v>
      </c>
      <c r="D2" s="2"/>
      <c r="E2" s="2"/>
      <c r="F2" s="2"/>
      <c r="G2" s="2"/>
      <c r="H2" s="2"/>
      <c r="I2" s="2"/>
      <c r="J2" s="2"/>
      <c r="K2" s="2"/>
    </row>
    <row r="3" spans="1:11" ht="30" customHeight="1" x14ac:dyDescent="0.3">
      <c r="A3" s="2"/>
      <c r="B3" s="28">
        <f ca="1">StartDate+121</f>
        <v>45030</v>
      </c>
      <c r="C3" s="33" t="s">
        <v>9</v>
      </c>
      <c r="D3" s="6"/>
      <c r="E3" s="6"/>
      <c r="F3" s="6"/>
      <c r="G3" s="6"/>
      <c r="H3" s="6"/>
      <c r="I3" s="6"/>
      <c r="J3" s="6"/>
      <c r="K3" s="6"/>
    </row>
    <row r="4" spans="1:11" ht="45" customHeight="1" x14ac:dyDescent="0.2">
      <c r="A4" s="2"/>
      <c r="B4" s="4" t="s">
        <v>1</v>
      </c>
      <c r="C4" s="2"/>
      <c r="D4" s="2"/>
      <c r="E4" s="2"/>
      <c r="F4" s="2"/>
      <c r="G4" s="2"/>
      <c r="H4" s="2"/>
      <c r="I4" s="2"/>
      <c r="J4" s="2"/>
      <c r="K4" s="2"/>
    </row>
    <row r="5" spans="1:11" ht="36.75" customHeight="1" x14ac:dyDescent="0.3">
      <c r="A5" s="2"/>
      <c r="B5" s="29">
        <v>220</v>
      </c>
      <c r="C5" s="2"/>
      <c r="D5" s="2"/>
      <c r="E5" s="2"/>
      <c r="F5" s="2"/>
      <c r="G5" s="2"/>
      <c r="H5" s="2"/>
      <c r="I5" s="2"/>
      <c r="J5" s="2"/>
      <c r="K5" s="2"/>
    </row>
    <row r="6" spans="1:11" ht="45" customHeight="1" x14ac:dyDescent="0.2">
      <c r="A6" s="2"/>
      <c r="B6" s="7" t="s">
        <v>2</v>
      </c>
      <c r="C6" s="2"/>
      <c r="D6" s="2"/>
      <c r="E6" s="2"/>
      <c r="F6" s="2"/>
      <c r="G6" s="2"/>
      <c r="H6" s="2"/>
      <c r="I6" s="2"/>
      <c r="J6" s="2"/>
      <c r="K6" s="2"/>
    </row>
    <row r="7" spans="1:11" ht="36.75" customHeight="1" x14ac:dyDescent="0.3">
      <c r="A7" s="2"/>
      <c r="B7" s="29">
        <v>180</v>
      </c>
      <c r="C7" s="33" t="s">
        <v>10</v>
      </c>
      <c r="D7" s="6"/>
      <c r="E7" s="6"/>
      <c r="F7" s="6"/>
      <c r="G7" s="6"/>
      <c r="H7" s="6"/>
      <c r="I7" s="6"/>
      <c r="J7" s="6"/>
      <c r="K7" s="6"/>
    </row>
    <row r="8" spans="1:11" ht="45" customHeight="1" x14ac:dyDescent="0.2">
      <c r="A8" s="2"/>
      <c r="B8" s="7" t="s">
        <v>3</v>
      </c>
      <c r="C8" s="2"/>
      <c r="D8" s="2"/>
      <c r="E8" s="2"/>
      <c r="F8" s="2"/>
      <c r="G8" s="2"/>
      <c r="H8" s="2"/>
      <c r="I8" s="2"/>
      <c r="J8" s="2"/>
      <c r="K8" s="2"/>
    </row>
    <row r="9" spans="1:11" ht="36.75" customHeight="1" x14ac:dyDescent="0.3">
      <c r="A9" s="2"/>
      <c r="B9" s="30">
        <f>StartWeight-EndWeight</f>
        <v>40</v>
      </c>
      <c r="C9" s="2"/>
      <c r="D9" s="2"/>
      <c r="E9" s="2"/>
      <c r="F9" s="2"/>
      <c r="G9" s="2"/>
      <c r="H9" s="2"/>
      <c r="I9" s="2"/>
      <c r="J9" s="2"/>
      <c r="K9" s="2"/>
    </row>
    <row r="10" spans="1:11" ht="45" customHeight="1" x14ac:dyDescent="0.2">
      <c r="A10" s="2"/>
      <c r="B10" s="8" t="s">
        <v>4</v>
      </c>
      <c r="C10" s="2"/>
      <c r="D10" s="2"/>
      <c r="E10" s="2"/>
      <c r="F10" s="2"/>
      <c r="G10" s="2"/>
      <c r="H10" s="2"/>
      <c r="I10" s="2"/>
      <c r="J10" s="2"/>
      <c r="K10" s="2"/>
    </row>
    <row r="11" spans="1:11" ht="36.75" customHeight="1" x14ac:dyDescent="0.3">
      <c r="A11" s="2"/>
      <c r="B11" s="30">
        <f ca="1">EndDate-StartDate</f>
        <v>121</v>
      </c>
      <c r="C11" s="2"/>
      <c r="D11" s="2"/>
      <c r="E11" s="2"/>
      <c r="F11" s="2"/>
      <c r="G11" s="2"/>
      <c r="H11" s="2"/>
      <c r="I11" s="2"/>
      <c r="J11" s="15"/>
      <c r="K11" s="15"/>
    </row>
    <row r="12" spans="1:11" ht="45" customHeight="1" x14ac:dyDescent="0.2">
      <c r="A12" s="2"/>
      <c r="B12" s="8" t="s">
        <v>5</v>
      </c>
      <c r="C12" s="2"/>
      <c r="D12" s="2"/>
      <c r="E12" s="2"/>
      <c r="F12" s="2"/>
      <c r="G12" s="2"/>
      <c r="H12" s="2"/>
      <c r="I12" s="2"/>
      <c r="J12" s="15"/>
      <c r="K12" s="15"/>
    </row>
    <row r="13" spans="1:11" ht="36.75" customHeight="1" x14ac:dyDescent="0.3">
      <c r="A13" s="2"/>
      <c r="B13" s="31">
        <f ca="1">WeightGoal/B11</f>
        <v>0.33057851239669422</v>
      </c>
      <c r="C13" s="2"/>
      <c r="D13" s="2"/>
      <c r="E13" s="2"/>
      <c r="F13" s="2"/>
      <c r="G13" s="2"/>
      <c r="H13" s="2"/>
      <c r="I13" s="2"/>
      <c r="J13" s="15"/>
      <c r="K13" s="15"/>
    </row>
    <row r="14" spans="1:11" ht="45" customHeight="1" x14ac:dyDescent="0.2">
      <c r="A14" s="2"/>
      <c r="B14" s="8" t="s">
        <v>6</v>
      </c>
      <c r="C14" s="2"/>
      <c r="D14" s="2"/>
      <c r="E14" s="2"/>
      <c r="F14" s="2"/>
      <c r="G14" s="2"/>
      <c r="H14" s="2"/>
      <c r="I14" s="2"/>
      <c r="J14" s="2"/>
      <c r="K14" s="2"/>
    </row>
  </sheetData>
  <dataValidations count="15">
    <dataValidation allowBlank="1" showInputMessage="1" showErrorMessage="1" prompt="أدخل تاريخ البدء في هذه الخلية. قم بتحديث تاريخ الانتهاء والوزن في البداية والوزن المرغوب في النهاية في الخلايا أدناه. يتم حساب هدف خسارة الوزن وعدد أيام خسارة الوزن ومقدار خسارة الوزن في اليوم تلقائياً" sqref="B1" xr:uid="{00000000-0002-0000-0000-000000000000}"/>
    <dataValidation allowBlank="1" showInputMessage="1" showErrorMessage="1" prompt="قم بإنشاء دفتر يومية للتمارين والنظام الغذائي في هذا المصنف. أدخل الوزن في البداية والوزن المرغوب في النهاية لحساب هدف خسارة الوزن في ورقة العمل هذه. وتعرض المخططات نتائج التمارين والنظام الغذائي" sqref="A1" xr:uid="{00000000-0002-0000-0000-000001000000}"/>
    <dataValidation allowBlank="1" showInputMessage="1" showErrorMessage="1" prompt="أدخل &quot;تاريخ الانتهاء&quot; في هذه الخلية" sqref="B3" xr:uid="{00000000-0002-0000-0000-000002000000}"/>
    <dataValidation allowBlank="1" showInputMessage="1" showErrorMessage="1" prompt="أدخل الوزن في البداية في هذه الخلية" sqref="B5" xr:uid="{00000000-0002-0000-0000-000003000000}"/>
    <dataValidation allowBlank="1" showInputMessage="1" showErrorMessage="1" prompt="أدخل الوزن في النهاية في هذه الخلية" sqref="B7" xr:uid="{00000000-0002-0000-0000-000004000000}"/>
    <dataValidation allowBlank="1" showInputMessage="1" showErrorMessage="1" prompt="يتم احتساب هدف خسارة الوزن تلقائياً في هذه الخلية" sqref="B9" xr:uid="{00000000-0002-0000-0000-000005000000}"/>
    <dataValidation allowBlank="1" showInputMessage="1" showErrorMessage="1" prompt="يتم احتساب عدد أيام خسارة الوزن تلقائياً في هذه الخلية" sqref="B11" xr:uid="{00000000-0002-0000-0000-000006000000}"/>
    <dataValidation allowBlank="1" showInputMessage="1" showErrorMessage="1" prompt="يتم حساب مقدار خسارة الوزن في اليوم تلقائياً في هذه الخلية" sqref="B13" xr:uid="{00000000-0002-0000-0000-000007000000}"/>
    <dataValidation allowBlank="1" showInputMessage="1" showErrorMessage="1" prompt="يوجد عنوان ورقة العمل هذه في هذه الخلية. حدد الخلية J1 للانتقال إلى ورقة عمل التمارين والخلية K1 للانتقال إلى ورقة عمل النظام الغذائي" sqref="C1" xr:uid="{00000000-0002-0000-0000-000008000000}"/>
    <dataValidation allowBlank="1" showInputMessage="1" showErrorMessage="1" prompt="ارتباط التنقل إلى ورقة عمل التمارين" sqref="J1" xr:uid="{00000000-0002-0000-0000-000009000000}"/>
    <dataValidation allowBlank="1" showInputMessage="1" showErrorMessage="1" prompt="رابط التنقل إلى ورقة عمل النظام الغذائي" sqref="K1" xr:uid="{00000000-0002-0000-0000-00000A000000}"/>
    <dataValidation allowBlank="1" showInputMessage="1" showErrorMessage="1" prompt="تحليل النظام الغذائي استناداً إلى الإدخالات من ورقه عمل النظام الغذائي" sqref="C3" xr:uid="{00000000-0002-0000-0000-00000B000000}"/>
    <dataValidation allowBlank="1" showInputMessage="1" showErrorMessage="1" prompt="تحليل التمارين استناداً إلى الإدخالات من ورقه عمل التمارين" sqref="C7" xr:uid="{00000000-0002-0000-0000-00000C000000}"/>
    <dataValidation allowBlank="1" showInputMessage="1" showErrorMessage="1" prompt="يوجد مخطط شريطي مكدس لتحليل النظام الغذائي في الخلايا من C4 إلى K7" sqref="C4" xr:uid="{00000000-0002-0000-0000-00000D000000}"/>
    <dataValidation allowBlank="1" showInputMessage="1" showErrorMessage="1" prompt="يوجد العنوان الفرعي لورقة العمل هذه في هذه الخلية. يبدأ مخطط &quot;تحليل النظام الغذائي&quot; في الخلية C4. ويبدأ مخطط &quot;تحليل التمارين&quot; في الخلية C9" sqref="C2" xr:uid="{00000000-0002-0000-0000-00000F000000}"/>
  </dataValidations>
  <hyperlinks>
    <hyperlink ref="J1" location="التمارين!A1" tooltip="حدد لعرض ورقة عمل التمارين" display="Exercise" xr:uid="{00000000-0004-0000-0000-000000000000}"/>
    <hyperlink ref="K1" location="النظام الغذائي!A1" tooltip="حدد لعرض ورقة عمل النظام الغذائي" display="Diet" xr:uid="{00000000-0004-0000-0000-000001000000}"/>
  </hyperlinks>
  <printOptions horizontalCentered="1"/>
  <pageMargins left="0.4" right="0.4" top="0.4" bottom="0.4"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499984740745262"/>
    <pageSetUpPr autoPageBreaks="0" fitToPage="1"/>
  </sheetPr>
  <dimension ref="A1:I19"/>
  <sheetViews>
    <sheetView showGridLines="0" rightToLeft="1" workbookViewId="0"/>
  </sheetViews>
  <sheetFormatPr defaultRowHeight="32.25" customHeight="1" x14ac:dyDescent="0.2"/>
  <cols>
    <col min="1" max="1" width="2.625" customWidth="1"/>
    <col min="2" max="2" width="15.625" customWidth="1"/>
    <col min="3" max="3" width="12.5" customWidth="1"/>
    <col min="4" max="4" width="17.25" customWidth="1"/>
    <col min="5" max="5" width="17.5" customWidth="1"/>
    <col min="6" max="6" width="15.75" customWidth="1"/>
    <col min="7" max="8" width="12.625" customWidth="1"/>
    <col min="9" max="9" width="25.375" customWidth="1"/>
    <col min="10" max="10" width="2.625" customWidth="1"/>
  </cols>
  <sheetData>
    <row r="1" spans="1:9" ht="37.5" customHeight="1" x14ac:dyDescent="0.4">
      <c r="A1" s="2"/>
      <c r="B1" s="32" t="s">
        <v>12</v>
      </c>
      <c r="C1" s="3"/>
      <c r="D1" s="3"/>
      <c r="E1" s="3"/>
      <c r="F1" s="3"/>
      <c r="G1" s="14" t="s">
        <v>7</v>
      </c>
      <c r="H1" s="14" t="s">
        <v>11</v>
      </c>
      <c r="I1" s="3"/>
    </row>
    <row r="2" spans="1:9" ht="35.25" customHeight="1" x14ac:dyDescent="0.2">
      <c r="A2" s="2"/>
      <c r="B2" s="9" t="str">
        <f>Subtitle</f>
        <v>دفتر يومية للتمارين والنظام الغذائي</v>
      </c>
      <c r="C2" s="5"/>
      <c r="D2" s="5"/>
      <c r="E2" s="5"/>
      <c r="F2" s="5"/>
      <c r="G2" s="5"/>
      <c r="H2" s="5"/>
      <c r="I2" s="5"/>
    </row>
    <row r="3" spans="1:9" ht="21" customHeight="1" x14ac:dyDescent="0.2">
      <c r="A3" s="2"/>
      <c r="B3" s="16" t="s">
        <v>13</v>
      </c>
      <c r="C3" s="16" t="s">
        <v>14</v>
      </c>
      <c r="D3" s="10" t="s">
        <v>15</v>
      </c>
      <c r="E3" s="11" t="s">
        <v>21</v>
      </c>
      <c r="F3" s="11" t="s">
        <v>22</v>
      </c>
      <c r="G3" s="11" t="s">
        <v>23</v>
      </c>
      <c r="H3" s="11" t="s">
        <v>24</v>
      </c>
      <c r="I3" s="10" t="s">
        <v>25</v>
      </c>
    </row>
    <row r="4" spans="1:9" ht="32.25" customHeight="1" x14ac:dyDescent="0.2">
      <c r="A4" s="2"/>
      <c r="B4" s="17">
        <f ca="1">StartDate</f>
        <v>44909</v>
      </c>
      <c r="C4" s="25">
        <v>0.29166666666666669</v>
      </c>
      <c r="D4" s="12" t="s">
        <v>16</v>
      </c>
      <c r="E4" s="13">
        <v>1</v>
      </c>
      <c r="F4" s="13">
        <v>0</v>
      </c>
      <c r="G4" s="13">
        <v>0</v>
      </c>
      <c r="H4" s="13">
        <v>0</v>
      </c>
      <c r="I4" s="12" t="s">
        <v>26</v>
      </c>
    </row>
    <row r="5" spans="1:9" ht="32.25" customHeight="1" x14ac:dyDescent="0.2">
      <c r="A5" s="2"/>
      <c r="B5" s="17">
        <f ca="1">StartDate</f>
        <v>44909</v>
      </c>
      <c r="C5" s="25">
        <v>0.33333333333333331</v>
      </c>
      <c r="D5" s="12" t="s">
        <v>17</v>
      </c>
      <c r="E5" s="13">
        <v>10</v>
      </c>
      <c r="F5" s="13">
        <v>10</v>
      </c>
      <c r="G5" s="13">
        <v>2</v>
      </c>
      <c r="H5" s="13">
        <v>10</v>
      </c>
      <c r="I5" s="12" t="s">
        <v>27</v>
      </c>
    </row>
    <row r="6" spans="1:9" ht="32.25" customHeight="1" x14ac:dyDescent="0.2">
      <c r="A6" s="2"/>
      <c r="B6" s="17">
        <f ca="1">StartDate</f>
        <v>44909</v>
      </c>
      <c r="C6" s="25">
        <v>0.5</v>
      </c>
      <c r="D6" s="12" t="s">
        <v>18</v>
      </c>
      <c r="E6" s="13">
        <v>283</v>
      </c>
      <c r="F6" s="13">
        <v>46</v>
      </c>
      <c r="G6" s="13">
        <v>18</v>
      </c>
      <c r="H6" s="13">
        <v>3.5</v>
      </c>
      <c r="I6" s="12" t="s">
        <v>28</v>
      </c>
    </row>
    <row r="7" spans="1:9" ht="32.25" customHeight="1" x14ac:dyDescent="0.2">
      <c r="A7" s="2"/>
      <c r="B7" s="17">
        <f ca="1">StartDate</f>
        <v>44909</v>
      </c>
      <c r="C7" s="25">
        <v>0.79166666666666663</v>
      </c>
      <c r="D7" s="12" t="s">
        <v>19</v>
      </c>
      <c r="E7" s="13">
        <v>500</v>
      </c>
      <c r="F7" s="13">
        <v>42</v>
      </c>
      <c r="G7" s="13">
        <v>35</v>
      </c>
      <c r="H7" s="13">
        <v>25</v>
      </c>
      <c r="I7" s="12" t="s">
        <v>29</v>
      </c>
    </row>
    <row r="8" spans="1:9" ht="32.25" customHeight="1" x14ac:dyDescent="0.2">
      <c r="A8" s="2"/>
      <c r="B8" s="17">
        <f ca="1">StartDate+1</f>
        <v>44910</v>
      </c>
      <c r="C8" s="25">
        <v>0.29166666666666669</v>
      </c>
      <c r="D8" s="12" t="s">
        <v>16</v>
      </c>
      <c r="E8" s="13">
        <v>1</v>
      </c>
      <c r="F8" s="13">
        <v>0</v>
      </c>
      <c r="G8" s="13">
        <v>0</v>
      </c>
      <c r="H8" s="13">
        <v>0</v>
      </c>
      <c r="I8" s="12" t="s">
        <v>26</v>
      </c>
    </row>
    <row r="9" spans="1:9" ht="32.25" customHeight="1" x14ac:dyDescent="0.2">
      <c r="A9" s="2"/>
      <c r="B9" s="17">
        <f ca="1">StartDate+1</f>
        <v>44910</v>
      </c>
      <c r="C9" s="25">
        <v>0.33333333333333331</v>
      </c>
      <c r="D9" s="12" t="s">
        <v>20</v>
      </c>
      <c r="E9" s="13">
        <v>10</v>
      </c>
      <c r="F9" s="13">
        <v>10</v>
      </c>
      <c r="G9" s="13">
        <v>2</v>
      </c>
      <c r="H9" s="13">
        <v>10</v>
      </c>
      <c r="I9" s="12" t="s">
        <v>27</v>
      </c>
    </row>
    <row r="10" spans="1:9" ht="32.25" customHeight="1" x14ac:dyDescent="0.2">
      <c r="A10" s="2"/>
      <c r="B10" s="17">
        <f ca="1">StartDate+1</f>
        <v>44910</v>
      </c>
      <c r="C10" s="25">
        <v>0.5</v>
      </c>
      <c r="D10" s="12" t="s">
        <v>18</v>
      </c>
      <c r="E10" s="13">
        <v>189</v>
      </c>
      <c r="F10" s="13">
        <v>26</v>
      </c>
      <c r="G10" s="13">
        <v>3</v>
      </c>
      <c r="H10" s="13">
        <v>8</v>
      </c>
      <c r="I10" s="12" t="s">
        <v>30</v>
      </c>
    </row>
    <row r="11" spans="1:9" ht="32.25" customHeight="1" x14ac:dyDescent="0.2">
      <c r="A11" s="2"/>
      <c r="B11" s="17">
        <f ca="1">StartDate+1</f>
        <v>44910</v>
      </c>
      <c r="C11" s="25">
        <v>0.79166666666666663</v>
      </c>
      <c r="D11" s="12" t="s">
        <v>19</v>
      </c>
      <c r="E11" s="13">
        <v>477</v>
      </c>
      <c r="F11" s="13">
        <v>62</v>
      </c>
      <c r="G11" s="13">
        <v>13.5</v>
      </c>
      <c r="H11" s="13">
        <v>21</v>
      </c>
      <c r="I11" s="12" t="s">
        <v>19</v>
      </c>
    </row>
    <row r="12" spans="1:9" ht="32.25" customHeight="1" x14ac:dyDescent="0.2">
      <c r="A12" s="2"/>
      <c r="B12" s="17">
        <f ca="1">StartDate+2</f>
        <v>44911</v>
      </c>
      <c r="C12" s="25">
        <v>0.29166666666666669</v>
      </c>
      <c r="D12" s="12" t="s">
        <v>16</v>
      </c>
      <c r="E12" s="13">
        <v>1</v>
      </c>
      <c r="F12" s="13">
        <v>0</v>
      </c>
      <c r="G12" s="13">
        <v>0</v>
      </c>
      <c r="H12" s="13">
        <v>0</v>
      </c>
      <c r="I12" s="12" t="s">
        <v>26</v>
      </c>
    </row>
    <row r="13" spans="1:9" ht="32.25" customHeight="1" x14ac:dyDescent="0.2">
      <c r="A13" s="2"/>
      <c r="B13" s="17">
        <f ca="1">StartDate+2</f>
        <v>44911</v>
      </c>
      <c r="C13" s="25">
        <v>0.33333333333333331</v>
      </c>
      <c r="D13" s="12" t="s">
        <v>17</v>
      </c>
      <c r="E13" s="13">
        <v>245</v>
      </c>
      <c r="F13" s="13">
        <v>48</v>
      </c>
      <c r="G13" s="13">
        <v>10</v>
      </c>
      <c r="H13" s="13">
        <v>1.5</v>
      </c>
      <c r="I13" s="12" t="s">
        <v>27</v>
      </c>
    </row>
    <row r="14" spans="1:9" ht="32.25" customHeight="1" x14ac:dyDescent="0.2">
      <c r="A14" s="2"/>
      <c r="B14" s="17">
        <f ca="1">StartDate+2</f>
        <v>44911</v>
      </c>
      <c r="C14" s="25">
        <v>0.5</v>
      </c>
      <c r="D14" s="12" t="s">
        <v>18</v>
      </c>
      <c r="E14" s="13">
        <v>247</v>
      </c>
      <c r="F14" s="13">
        <v>11</v>
      </c>
      <c r="G14" s="13">
        <v>43</v>
      </c>
      <c r="H14" s="13">
        <v>5</v>
      </c>
      <c r="I14" s="12" t="s">
        <v>31</v>
      </c>
    </row>
    <row r="15" spans="1:9" ht="32.25" customHeight="1" x14ac:dyDescent="0.2">
      <c r="A15" s="2"/>
      <c r="B15" s="17">
        <f ca="1">StartDate+2</f>
        <v>44911</v>
      </c>
      <c r="C15" s="25">
        <v>0.79166666666666663</v>
      </c>
      <c r="D15" s="12" t="s">
        <v>19</v>
      </c>
      <c r="E15" s="13">
        <v>456</v>
      </c>
      <c r="F15" s="13">
        <v>64</v>
      </c>
      <c r="G15" s="13">
        <v>32</v>
      </c>
      <c r="H15" s="13">
        <v>22</v>
      </c>
      <c r="I15" s="12" t="s">
        <v>19</v>
      </c>
    </row>
    <row r="16" spans="1:9" ht="32.25" customHeight="1" x14ac:dyDescent="0.2">
      <c r="A16" s="2"/>
      <c r="B16" s="18">
        <f ca="1">StartDate+3</f>
        <v>44912</v>
      </c>
      <c r="C16" s="26">
        <v>0.29166666666666669</v>
      </c>
      <c r="D16" s="12" t="s">
        <v>20</v>
      </c>
      <c r="E16" s="13">
        <v>10</v>
      </c>
      <c r="F16" s="13">
        <v>10</v>
      </c>
      <c r="G16" s="13">
        <v>2</v>
      </c>
      <c r="H16" s="13">
        <v>10</v>
      </c>
      <c r="I16" s="12" t="s">
        <v>27</v>
      </c>
    </row>
    <row r="17" spans="1:9" ht="32.25" customHeight="1" x14ac:dyDescent="0.2">
      <c r="A17" s="2"/>
      <c r="B17" s="18">
        <f ca="1">StartDate+3</f>
        <v>44912</v>
      </c>
      <c r="C17" s="26">
        <v>0.41666666666666669</v>
      </c>
      <c r="D17" s="2" t="s">
        <v>16</v>
      </c>
      <c r="E17" s="13">
        <v>135</v>
      </c>
      <c r="F17" s="13">
        <v>12.36</v>
      </c>
      <c r="G17" s="13">
        <v>8.81</v>
      </c>
      <c r="H17" s="13">
        <v>5.51</v>
      </c>
      <c r="I17" s="2" t="s">
        <v>32</v>
      </c>
    </row>
    <row r="18" spans="1:9" ht="32.25" customHeight="1" x14ac:dyDescent="0.2">
      <c r="A18" s="2"/>
      <c r="B18" s="18">
        <f ca="1">StartDate+3</f>
        <v>44912</v>
      </c>
      <c r="C18" s="26">
        <v>0.51041666666666663</v>
      </c>
      <c r="D18" s="2" t="s">
        <v>18</v>
      </c>
      <c r="E18" s="13">
        <v>184</v>
      </c>
      <c r="F18" s="13">
        <v>7</v>
      </c>
      <c r="G18" s="13">
        <v>5.43</v>
      </c>
      <c r="H18" s="13">
        <v>15</v>
      </c>
      <c r="I18" s="2" t="s">
        <v>31</v>
      </c>
    </row>
    <row r="19" spans="1:9" ht="32.25" customHeight="1" x14ac:dyDescent="0.2">
      <c r="A19" s="2"/>
      <c r="B19" s="17">
        <f ca="1">StartDate+5</f>
        <v>44914</v>
      </c>
      <c r="C19" s="26">
        <v>0.79166666666666663</v>
      </c>
      <c r="D19" s="12" t="s">
        <v>19</v>
      </c>
      <c r="E19" s="13">
        <v>477</v>
      </c>
      <c r="F19" s="13">
        <v>62</v>
      </c>
      <c r="G19" s="13">
        <v>13.5</v>
      </c>
      <c r="H19" s="13">
        <v>21</v>
      </c>
      <c r="I19" s="12" t="s">
        <v>19</v>
      </c>
    </row>
  </sheetData>
  <dataValidations count="13">
    <dataValidation allowBlank="1" showInputMessage="1" showErrorMessage="1" prompt="ارتباط التنقل إلى ورقة عمل الأهداف" sqref="G1" xr:uid="{00000000-0002-0000-0100-000000000000}"/>
    <dataValidation allowBlank="1" showInputMessage="1" showErrorMessage="1" prompt="ارتباط التنقل إلى ورقة عمل التمارين" sqref="H1" xr:uid="{00000000-0002-0000-0100-000001000000}"/>
    <dataValidation allowBlank="1" showInputMessage="1" showErrorMessage="1" prompt="أدخل &quot;التاريخ&quot; في هذا العمود أسفل هذا العنوان. استخدم عوامل تصفية العناوين للبحث عن إدخالات معينة" sqref="B3" xr:uid="{00000000-0002-0000-0100-000002000000}"/>
    <dataValidation allowBlank="1" showInputMessage="1" showErrorMessage="1" prompt="أدخل &quot;الوقت&quot; في هذا العمود أسفل هذا العنوان" sqref="C3" xr:uid="{00000000-0002-0000-0100-000003000000}"/>
    <dataValidation allowBlank="1" showInputMessage="1" showErrorMessage="1" prompt="أدخل الوصف مثل الإفطار أو الغداء أو العشاء في هذا العمود ضمن هذا العنوان" sqref="D3" xr:uid="{00000000-0002-0000-0100-000004000000}"/>
    <dataValidation allowBlank="1" showInputMessage="1" showErrorMessage="1" prompt="أدخل إجمالي عدد السعرات الحرارية في هذا العمود ضمن هذا العنوان" sqref="E3" xr:uid="{00000000-0002-0000-0100-000005000000}"/>
    <dataValidation allowBlank="1" showInputMessage="1" showErrorMessage="1" prompt="أدخل إجمالي الكربوهيدرات في هذا العمود ضمن هذا العنوان" sqref="F3" xr:uid="{00000000-0002-0000-0100-000006000000}"/>
    <dataValidation allowBlank="1" showInputMessage="1" showErrorMessage="1" prompt="أدخل إجمالي البروتين في هذا العمود ضمن هذا العنوان" sqref="G3" xr:uid="{00000000-0002-0000-0100-000007000000}"/>
    <dataValidation allowBlank="1" showInputMessage="1" showErrorMessage="1" prompt="أدخل إجمالي الدهون في هذا العمود ضمن هذا العنوان" sqref="H3" xr:uid="{00000000-0002-0000-0100-000008000000}"/>
    <dataValidation allowBlank="1" showInputMessage="1" showErrorMessage="1" prompt="أدخل &quot;الملاحظات&quot; في هذا العمود ضمن هذا العنوان" sqref="I3" xr:uid="{00000000-0002-0000-0100-000009000000}"/>
    <dataValidation allowBlank="1" showInputMessage="1" showErrorMessage="1" prompt="تعقب النظام الغذائي في ورقة العمل هذه. أدخل معلومات النظام الغذائي في جدول النظام الغذائي. وسيتم عرض معلومات الأسبوعين الماضيين في مخطط &quot;تحليل النظام الغذائي&quot; في ورقة عمل الأهداف" sqref="A1" xr:uid="{00000000-0002-0000-0100-00000A000000}"/>
    <dataValidation allowBlank="1" showInputMessage="1" showErrorMessage="1" prompt="يوجد عنوان ورقة العمل هذه في هذه الخلية. حدد الخلية G1 للانتقال إلى ورقة عمل الأهداف والخلية H1 للانتقال إلى ورقة عمل التمارين" sqref="B1" xr:uid="{00000000-0002-0000-0100-00000B000000}"/>
    <dataValidation allowBlank="1" showInputMessage="1" showErrorMessage="1" prompt="يوجد عنوان ورقة العمل هذه في هذه الخلية. أدخل معلومات النظام الغذائي في الجدول أدناه" sqref="B2" xr:uid="{00000000-0002-0000-0100-00000C000000}"/>
  </dataValidations>
  <hyperlinks>
    <hyperlink ref="G1" location="الأهداف!A1" tooltip="حدد لعرض ورقة عمل الأهداف" display="Goals" xr:uid="{00000000-0004-0000-0100-000000000000}"/>
    <hyperlink ref="H1" location="التمارين!A1" tooltip="حدد لعرض ورقة عمل التمارين" display="Exercise" xr:uid="{00000000-0004-0000-0100-000001000000}"/>
  </hyperlink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pageSetUpPr autoPageBreaks="0" fitToPage="1"/>
  </sheetPr>
  <dimension ref="A1:G20"/>
  <sheetViews>
    <sheetView showGridLines="0" rightToLeft="1" workbookViewId="0"/>
  </sheetViews>
  <sheetFormatPr defaultColWidth="9" defaultRowHeight="32.25" customHeight="1" x14ac:dyDescent="0.2"/>
  <cols>
    <col min="1" max="1" width="2.625" style="24" customWidth="1"/>
    <col min="2" max="2" width="13.75" style="24" customWidth="1"/>
    <col min="3" max="3" width="20.875" style="24" customWidth="1"/>
    <col min="4" max="4" width="27.875" style="24" bestFit="1" customWidth="1"/>
    <col min="5" max="5" width="36.75" style="24" customWidth="1"/>
    <col min="6" max="7" width="12.625" style="24" customWidth="1"/>
    <col min="8" max="16384" width="9" style="24"/>
  </cols>
  <sheetData>
    <row r="1" spans="1:7" customFormat="1" ht="37.5" customHeight="1" x14ac:dyDescent="0.4">
      <c r="A1" s="2"/>
      <c r="B1" s="32" t="s">
        <v>11</v>
      </c>
      <c r="C1" s="3"/>
      <c r="D1" s="3"/>
      <c r="E1" s="3"/>
      <c r="F1" s="23" t="s">
        <v>12</v>
      </c>
      <c r="G1" s="23" t="s">
        <v>7</v>
      </c>
    </row>
    <row r="2" spans="1:7" customFormat="1" ht="35.25" customHeight="1" x14ac:dyDescent="0.2">
      <c r="A2" s="2"/>
      <c r="B2" s="9" t="str">
        <f>Subtitle</f>
        <v>دفتر يومية للتمارين والنظام الغذائي</v>
      </c>
      <c r="C2" s="2"/>
      <c r="D2" s="2"/>
      <c r="E2" s="2"/>
      <c r="F2" s="2"/>
      <c r="G2" s="2"/>
    </row>
    <row r="3" spans="1:7" ht="21" customHeight="1" x14ac:dyDescent="0.2">
      <c r="A3" s="2"/>
      <c r="B3" s="34" t="s">
        <v>13</v>
      </c>
      <c r="C3" s="35" t="s">
        <v>33</v>
      </c>
      <c r="D3" s="35" t="s">
        <v>34</v>
      </c>
      <c r="E3" s="36" t="s">
        <v>25</v>
      </c>
      <c r="F3" s="2"/>
      <c r="G3" s="2"/>
    </row>
    <row r="4" spans="1:7" ht="32.25" customHeight="1" x14ac:dyDescent="0.2">
      <c r="A4" s="2"/>
      <c r="B4" s="17">
        <f ca="1">StartDate+4</f>
        <v>44913</v>
      </c>
      <c r="C4" s="13">
        <v>30</v>
      </c>
      <c r="D4" s="13">
        <v>120</v>
      </c>
      <c r="E4" s="12" t="s">
        <v>35</v>
      </c>
      <c r="F4" s="2"/>
      <c r="G4" s="2"/>
    </row>
    <row r="5" spans="1:7" ht="32.25" customHeight="1" x14ac:dyDescent="0.2">
      <c r="A5" s="2"/>
      <c r="B5" s="17">
        <f ca="1">B4+1</f>
        <v>44914</v>
      </c>
      <c r="C5" s="13">
        <v>60</v>
      </c>
      <c r="D5" s="13">
        <v>180</v>
      </c>
      <c r="E5" s="12" t="s">
        <v>36</v>
      </c>
      <c r="F5" s="2"/>
      <c r="G5" s="2"/>
    </row>
    <row r="6" spans="1:7" ht="32.25" customHeight="1" x14ac:dyDescent="0.2">
      <c r="A6" s="2"/>
      <c r="B6" s="17">
        <f t="shared" ref="B6:B20" ca="1" si="0">B5+1</f>
        <v>44915</v>
      </c>
      <c r="C6" s="13">
        <v>60</v>
      </c>
      <c r="D6" s="13">
        <v>350</v>
      </c>
      <c r="E6" s="12" t="s">
        <v>37</v>
      </c>
      <c r="F6" s="2"/>
      <c r="G6" s="2"/>
    </row>
    <row r="7" spans="1:7" ht="32.25" customHeight="1" x14ac:dyDescent="0.2">
      <c r="A7" s="2"/>
      <c r="B7" s="17">
        <f t="shared" ca="1" si="0"/>
        <v>44916</v>
      </c>
      <c r="C7" s="13">
        <v>30</v>
      </c>
      <c r="D7" s="13">
        <v>150</v>
      </c>
      <c r="E7" s="12" t="s">
        <v>35</v>
      </c>
      <c r="F7" s="2"/>
      <c r="G7" s="2"/>
    </row>
    <row r="8" spans="1:7" ht="32.25" customHeight="1" x14ac:dyDescent="0.2">
      <c r="A8" s="2"/>
      <c r="B8" s="17">
        <f t="shared" ca="1" si="0"/>
        <v>44917</v>
      </c>
      <c r="C8" s="13">
        <v>25</v>
      </c>
      <c r="D8" s="13">
        <v>125</v>
      </c>
      <c r="E8" s="12" t="s">
        <v>38</v>
      </c>
      <c r="F8" s="2"/>
      <c r="G8" s="2"/>
    </row>
    <row r="9" spans="1:7" ht="32.25" customHeight="1" x14ac:dyDescent="0.2">
      <c r="A9" s="2"/>
      <c r="B9" s="17">
        <f t="shared" ca="1" si="0"/>
        <v>44918</v>
      </c>
      <c r="C9" s="13">
        <v>20</v>
      </c>
      <c r="D9" s="13">
        <v>285</v>
      </c>
      <c r="E9" s="12" t="s">
        <v>35</v>
      </c>
      <c r="F9" s="2"/>
      <c r="G9" s="2"/>
    </row>
    <row r="10" spans="1:7" ht="32.25" customHeight="1" x14ac:dyDescent="0.2">
      <c r="A10" s="2"/>
      <c r="B10" s="17">
        <f t="shared" ca="1" si="0"/>
        <v>44919</v>
      </c>
      <c r="C10" s="13">
        <v>40</v>
      </c>
      <c r="D10" s="13">
        <v>205</v>
      </c>
      <c r="E10" s="12" t="s">
        <v>38</v>
      </c>
      <c r="F10" s="2"/>
      <c r="G10" s="2"/>
    </row>
    <row r="11" spans="1:7" ht="32.25" customHeight="1" x14ac:dyDescent="0.2">
      <c r="A11" s="2"/>
      <c r="B11" s="17">
        <f t="shared" ca="1" si="0"/>
        <v>44920</v>
      </c>
      <c r="C11" s="13">
        <v>30</v>
      </c>
      <c r="D11" s="13">
        <v>335</v>
      </c>
      <c r="E11" s="12" t="s">
        <v>38</v>
      </c>
      <c r="F11" s="2"/>
      <c r="G11" s="2"/>
    </row>
    <row r="12" spans="1:7" ht="32.25" customHeight="1" x14ac:dyDescent="0.2">
      <c r="A12" s="2"/>
      <c r="B12" s="17">
        <f t="shared" ca="1" si="0"/>
        <v>44921</v>
      </c>
      <c r="C12" s="13">
        <v>40</v>
      </c>
      <c r="D12" s="13">
        <v>175</v>
      </c>
      <c r="E12" s="12" t="s">
        <v>38</v>
      </c>
      <c r="F12" s="2"/>
      <c r="G12" s="2"/>
    </row>
    <row r="13" spans="1:7" ht="32.25" customHeight="1" x14ac:dyDescent="0.2">
      <c r="A13" s="2"/>
      <c r="B13" s="17">
        <f t="shared" ca="1" si="0"/>
        <v>44922</v>
      </c>
      <c r="C13" s="13">
        <v>45</v>
      </c>
      <c r="D13" s="13">
        <v>325</v>
      </c>
      <c r="E13" s="12" t="s">
        <v>35</v>
      </c>
      <c r="F13" s="2"/>
      <c r="G13" s="2"/>
    </row>
    <row r="14" spans="1:7" ht="32.25" customHeight="1" x14ac:dyDescent="0.2">
      <c r="A14" s="2"/>
      <c r="B14" s="17">
        <f t="shared" ca="1" si="0"/>
        <v>44923</v>
      </c>
      <c r="C14" s="13">
        <v>40</v>
      </c>
      <c r="D14" s="13">
        <v>270</v>
      </c>
      <c r="E14" s="12" t="s">
        <v>38</v>
      </c>
      <c r="F14" s="2"/>
      <c r="G14" s="2"/>
    </row>
    <row r="15" spans="1:7" ht="32.25" customHeight="1" x14ac:dyDescent="0.2">
      <c r="A15" s="2"/>
      <c r="B15" s="17">
        <f t="shared" ca="1" si="0"/>
        <v>44924</v>
      </c>
      <c r="C15" s="13">
        <v>20</v>
      </c>
      <c r="D15" s="13">
        <v>295</v>
      </c>
      <c r="E15" s="12" t="s">
        <v>35</v>
      </c>
      <c r="F15" s="2"/>
      <c r="G15" s="2"/>
    </row>
    <row r="16" spans="1:7" ht="32.25" customHeight="1" x14ac:dyDescent="0.2">
      <c r="A16" s="2"/>
      <c r="B16" s="17">
        <f t="shared" ca="1" si="0"/>
        <v>44925</v>
      </c>
      <c r="C16" s="13">
        <v>45</v>
      </c>
      <c r="D16" s="13">
        <v>350</v>
      </c>
      <c r="E16" s="12" t="s">
        <v>38</v>
      </c>
      <c r="F16" s="2"/>
      <c r="G16" s="2"/>
    </row>
    <row r="17" spans="1:7" ht="32.25" customHeight="1" x14ac:dyDescent="0.2">
      <c r="A17" s="2"/>
      <c r="B17" s="17">
        <f t="shared" ca="1" si="0"/>
        <v>44926</v>
      </c>
      <c r="C17" s="13">
        <v>35</v>
      </c>
      <c r="D17" s="13">
        <v>320</v>
      </c>
      <c r="E17" s="12" t="s">
        <v>38</v>
      </c>
      <c r="F17" s="2"/>
      <c r="G17" s="2"/>
    </row>
    <row r="18" spans="1:7" ht="32.25" customHeight="1" x14ac:dyDescent="0.2">
      <c r="A18" s="2"/>
      <c r="B18" s="17">
        <f t="shared" ca="1" si="0"/>
        <v>44927</v>
      </c>
      <c r="C18" s="13">
        <v>40</v>
      </c>
      <c r="D18" s="13">
        <v>290</v>
      </c>
      <c r="E18" s="12" t="s">
        <v>38</v>
      </c>
      <c r="F18" s="2"/>
      <c r="G18" s="2"/>
    </row>
    <row r="19" spans="1:7" ht="32.25" customHeight="1" x14ac:dyDescent="0.2">
      <c r="A19" s="2"/>
      <c r="B19" s="17">
        <f ca="1">B18+1</f>
        <v>44928</v>
      </c>
      <c r="C19" s="13">
        <v>25</v>
      </c>
      <c r="D19" s="13">
        <v>265</v>
      </c>
      <c r="E19" s="12" t="s">
        <v>35</v>
      </c>
      <c r="F19" s="2"/>
      <c r="G19" s="2"/>
    </row>
    <row r="20" spans="1:7" ht="32.25" customHeight="1" x14ac:dyDescent="0.2">
      <c r="A20" s="2"/>
      <c r="B20" s="17">
        <f t="shared" ca="1" si="0"/>
        <v>44929</v>
      </c>
      <c r="C20" s="13">
        <v>20</v>
      </c>
      <c r="D20" s="13">
        <v>195</v>
      </c>
      <c r="E20" s="12" t="s">
        <v>38</v>
      </c>
      <c r="F20" s="2"/>
      <c r="G20" s="2"/>
    </row>
  </sheetData>
  <dataValidations count="9">
    <dataValidation allowBlank="1" showInputMessage="1" showErrorMessage="1" prompt="تعقب التمارين في ورقة العمل هذه. أدخل معلومات التمارين في جدول التمارين. وسيتم عرض معلومات الأسبوعين الماضيين في مخطط &quot;تحليل التمارين&quot; في ورقة عمل الأهداف" sqref="A1" xr:uid="{00000000-0002-0000-0200-000000000000}"/>
    <dataValidation allowBlank="1" showInputMessage="1" showErrorMessage="1" prompt="يوجد عنوان ورقة العمل هذه في هذه الخلية. حدد الخلية F1 للانتقال إلى ورقة عمل النظام الغذائي والخلية G1 للانتقال إلى ورقة عمل الأهداف" sqref="B1" xr:uid="{00000000-0002-0000-0200-000001000000}"/>
    <dataValidation allowBlank="1" showInputMessage="1" showErrorMessage="1" prompt="يوجد عنوان ورقة العمل هذه في هذه الخلية. أدخل معلومات التمارين في الجدول أدناه" sqref="B2" xr:uid="{00000000-0002-0000-0200-000002000000}"/>
    <dataValidation allowBlank="1" showInputMessage="1" showErrorMessage="1" prompt="ارتباط التنقل إلى ورقة عمل النظام الغذائي" sqref="F1" xr:uid="{00000000-0002-0000-0200-000003000000}"/>
    <dataValidation allowBlank="1" showInputMessage="1" showErrorMessage="1" prompt="ارتباط التنقل إلى ورقة عمل الأهداف" sqref="G1" xr:uid="{00000000-0002-0000-0200-000004000000}"/>
    <dataValidation allowBlank="1" showInputMessage="1" showErrorMessage="1" prompt="أدخل &quot;التاريخ&quot; في هذا العمود أسفل هذا العنوان. استخدم عوامل تصفية العناوين للبحث عن إدخال معين" sqref="B3" xr:uid="{00000000-0002-0000-0200-000005000000}"/>
    <dataValidation allowBlank="1" showInputMessage="1" showErrorMessage="1" prompt="أدخل المدة بالدقائق في هذا العمود ضمن هذا العنوان" sqref="C3" xr:uid="{00000000-0002-0000-0200-000006000000}"/>
    <dataValidation allowBlank="1" showInputMessage="1" showErrorMessage="1" prompt="أدخل السعرات الحرارية التي تم حرقها في هذا العمود ضمن هذا العنوان" sqref="D3" xr:uid="{00000000-0002-0000-0200-000007000000}"/>
    <dataValidation allowBlank="1" showInputMessage="1" showErrorMessage="1" prompt="أدخل &quot;الملاحظات&quot; في هذا العمود ضمن هذا العنوان" sqref="E3" xr:uid="{00000000-0002-0000-0200-000008000000}"/>
  </dataValidations>
  <hyperlinks>
    <hyperlink ref="F1" location="النظام الغذائي!A1" tooltip="حدد لعرض ورقة عمل النظام الغذائي" display="Diet" xr:uid="{00000000-0004-0000-0200-000000000000}"/>
    <hyperlink ref="G1" location="الأهداف!A1" tooltip="حدد لعرض ورقة عمل الأهداف" display="Goals" xr:uid="{00000000-0004-0000-0200-000001000000}"/>
  </hyperlink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J36"/>
  <sheetViews>
    <sheetView showGridLines="0" rightToLeft="1" workbookViewId="0"/>
  </sheetViews>
  <sheetFormatPr defaultColWidth="9" defaultRowHeight="14.25" x14ac:dyDescent="0.2"/>
  <cols>
    <col min="1" max="1" width="1.625" customWidth="1"/>
    <col min="2" max="2" width="21.5" customWidth="1"/>
    <col min="3" max="3" width="4.875" customWidth="1"/>
    <col min="4" max="4" width="8.625" customWidth="1"/>
    <col min="5" max="5" width="6.625" customWidth="1"/>
    <col min="6" max="6" width="17.25" customWidth="1"/>
    <col min="7" max="7" width="29.125" bestFit="1" customWidth="1"/>
    <col min="8" max="8" width="18.125" customWidth="1"/>
    <col min="9" max="9" width="16.125" bestFit="1" customWidth="1"/>
    <col min="10" max="10" width="5.5" bestFit="1" customWidth="1"/>
  </cols>
  <sheetData>
    <row r="1" spans="1:10" x14ac:dyDescent="0.2">
      <c r="A1" s="2"/>
      <c r="B1" s="2"/>
      <c r="C1" s="2"/>
      <c r="D1" s="2"/>
      <c r="E1" s="2"/>
      <c r="F1" s="2"/>
      <c r="G1" s="2"/>
      <c r="H1" s="2"/>
      <c r="I1" s="2"/>
      <c r="J1" s="2"/>
    </row>
    <row r="2" spans="1:10" ht="22.5" x14ac:dyDescent="0.3">
      <c r="A2" s="2"/>
      <c r="B2" s="42" t="s">
        <v>39</v>
      </c>
      <c r="C2" s="42"/>
      <c r="D2" s="42"/>
      <c r="E2" s="42"/>
      <c r="F2" s="42"/>
      <c r="G2" s="42"/>
      <c r="H2" s="42"/>
      <c r="I2" s="42"/>
      <c r="J2" s="42"/>
    </row>
    <row r="3" spans="1:10" x14ac:dyDescent="0.2">
      <c r="A3" s="2"/>
      <c r="B3" s="2"/>
      <c r="C3" s="2"/>
      <c r="D3" s="2"/>
      <c r="E3" s="2"/>
      <c r="F3" s="2"/>
      <c r="G3" s="2"/>
      <c r="H3" s="2"/>
      <c r="I3" s="2"/>
      <c r="J3" s="2"/>
    </row>
    <row r="4" spans="1:10" x14ac:dyDescent="0.2">
      <c r="A4" s="2"/>
      <c r="B4" s="19" t="s">
        <v>40</v>
      </c>
      <c r="C4" s="37">
        <f>_xlfn.SINGLE(ROW(النظام_الغذائي[[#Headers],[التاريخ]]))+1</f>
        <v>4</v>
      </c>
      <c r="D4" s="20" t="s">
        <v>13</v>
      </c>
      <c r="E4" s="20" t="s">
        <v>44</v>
      </c>
      <c r="F4" s="20" t="s">
        <v>24</v>
      </c>
      <c r="G4" s="20" t="s">
        <v>23</v>
      </c>
      <c r="H4" s="20" t="s">
        <v>22</v>
      </c>
      <c r="I4" s="20" t="s">
        <v>21</v>
      </c>
      <c r="J4" s="20" t="s">
        <v>45</v>
      </c>
    </row>
    <row r="5" spans="1:10" x14ac:dyDescent="0.2">
      <c r="A5" s="2"/>
      <c r="B5" s="19" t="s">
        <v>41</v>
      </c>
      <c r="C5" s="37">
        <f ca="1">MATCH(9.99E+307,النظام_الغذائي[التاريخ])+DietRowStart-1</f>
        <v>19</v>
      </c>
      <c r="D5" s="38">
        <f ca="1">IFERROR(IF(INDEX(النظام_الغذائي[],DietLastEnd-DietRowStart-J5,1)&lt;&gt;"",INDEX(النظام_الغذائي[],DietLastEnd-DietRowStart-J5,1),""),"")</f>
        <v>44909</v>
      </c>
      <c r="E5" s="21" t="str">
        <f t="shared" ref="E5:E18" ca="1" si="0">UPPER(TEXT(D5,"DDD"))</f>
        <v>الأربعاء</v>
      </c>
      <c r="F5" s="40">
        <f ca="1">IFERROR((IF(INDEX(النظام_الغذائي[],DietLastEnd-DietRowStart-J5,1)&lt;&gt;"",INDEX(النظام_الغذائي[],DietLastEnd-DietRowStart-J5,7),NA())),NA())</f>
        <v>3.5</v>
      </c>
      <c r="G5" s="40">
        <f ca="1">IFERROR((IF(INDEX(النظام_الغذائي[],DietLastEnd-DietRowStart-J5,1)&lt;&gt;"",INDEX(النظام_الغذائي[],DietLastEnd-DietRowStart-J5,6),NA())),NA())</f>
        <v>18</v>
      </c>
      <c r="H5" s="40">
        <f ca="1">IFERROR((IF(INDEX(النظام_الغذائي[],DietLastEnd-DietRowStart-J5,1)&lt;&gt;"",INDEX(النظام_الغذائي[],DietLastEnd-DietRowStart-J5,5),NA())),NA())</f>
        <v>46</v>
      </c>
      <c r="I5" s="40">
        <f ca="1">IFERROR((IF(INDEX(النظام_الغذائي[],DietLastEnd-DietRowStart-J5,1)&lt;&gt;"",INDEX(النظام_الغذائي[],DietLastEnd-DietRowStart-J5,4),NA())),NA())</f>
        <v>283</v>
      </c>
      <c r="J5" s="40">
        <v>12</v>
      </c>
    </row>
    <row r="6" spans="1:10" x14ac:dyDescent="0.2">
      <c r="A6" s="2"/>
      <c r="B6" s="22"/>
      <c r="C6" s="22"/>
      <c r="D6" s="38">
        <f ca="1">IFERROR(IF(INDEX(النظام_الغذائي[],DietLastEnd-DietRowStart-J6,1)&lt;&gt;"",INDEX(النظام_الغذائي[],DietLastEnd-DietRowStart-J6,1),""),"")</f>
        <v>44909</v>
      </c>
      <c r="E6" s="21" t="str">
        <f t="shared" ca="1" si="0"/>
        <v>الأربعاء</v>
      </c>
      <c r="F6" s="40">
        <f ca="1">IFERROR((IF(INDEX(النظام_الغذائي[],DietLastEnd-DietRowStart-J6,1)&lt;&gt;"",INDEX(النظام_الغذائي[],DietLastEnd-DietRowStart-J6,7),NA())),NA())</f>
        <v>25</v>
      </c>
      <c r="G6" s="40">
        <f ca="1">IFERROR((IF(INDEX(النظام_الغذائي[],DietLastEnd-DietRowStart-J6,1)&lt;&gt;"",INDEX(النظام_الغذائي[],DietLastEnd-DietRowStart-J6,6),NA())),NA())</f>
        <v>35</v>
      </c>
      <c r="H6" s="40">
        <f ca="1">IFERROR((IF(INDEX(النظام_الغذائي[],DietLastEnd-DietRowStart-J6,1)&lt;&gt;"",INDEX(النظام_الغذائي[],DietLastEnd-DietRowStart-J6,5),NA())),NA())</f>
        <v>42</v>
      </c>
      <c r="I6" s="40">
        <f ca="1">IFERROR((IF(INDEX(النظام_الغذائي[],DietLastEnd-DietRowStart-J6,1)&lt;&gt;"",INDEX(النظام_الغذائي[],DietLastEnd-DietRowStart-J6,4),NA())),NA())</f>
        <v>500</v>
      </c>
      <c r="J6" s="40">
        <v>11</v>
      </c>
    </row>
    <row r="7" spans="1:10" x14ac:dyDescent="0.2">
      <c r="A7" s="2"/>
      <c r="B7" s="22"/>
      <c r="C7" s="22"/>
      <c r="D7" s="38">
        <f ca="1">IFERROR(IF(INDEX(النظام_الغذائي[],DietLastEnd-DietRowStart-J7,1)&lt;&gt;"",INDEX(النظام_الغذائي[],DietLastEnd-DietRowStart-J7,1),""),"")</f>
        <v>44910</v>
      </c>
      <c r="E7" s="21" t="str">
        <f t="shared" ca="1" si="0"/>
        <v>الخميس</v>
      </c>
      <c r="F7" s="40">
        <f ca="1">IFERROR((IF(INDEX(النظام_الغذائي[],DietLastEnd-DietRowStart-J7,1)&lt;&gt;"",INDEX(النظام_الغذائي[],DietLastEnd-DietRowStart-J7,7),NA())),NA())</f>
        <v>0</v>
      </c>
      <c r="G7" s="40">
        <f ca="1">IFERROR((IF(INDEX(النظام_الغذائي[],DietLastEnd-DietRowStart-J7,1)&lt;&gt;"",INDEX(النظام_الغذائي[],DietLastEnd-DietRowStart-J7,6),NA())),NA())</f>
        <v>0</v>
      </c>
      <c r="H7" s="40">
        <f ca="1">IFERROR((IF(INDEX(النظام_الغذائي[],DietLastEnd-DietRowStart-J7,1)&lt;&gt;"",INDEX(النظام_الغذائي[],DietLastEnd-DietRowStart-J7,5),NA())),NA())</f>
        <v>0</v>
      </c>
      <c r="I7" s="40">
        <f ca="1">IFERROR((IF(INDEX(النظام_الغذائي[],DietLastEnd-DietRowStart-J7,1)&lt;&gt;"",INDEX(النظام_الغذائي[],DietLastEnd-DietRowStart-J7,4),NA())),NA())</f>
        <v>1</v>
      </c>
      <c r="J7" s="40">
        <v>10</v>
      </c>
    </row>
    <row r="8" spans="1:10" x14ac:dyDescent="0.2">
      <c r="A8" s="2"/>
      <c r="B8" s="22"/>
      <c r="C8" s="22"/>
      <c r="D8" s="38">
        <f ca="1">IFERROR(IF(INDEX(النظام_الغذائي[],DietLastEnd-DietRowStart-J8,1)&lt;&gt;"",INDEX(النظام_الغذائي[],DietLastEnd-DietRowStart-J8,1),""),"")</f>
        <v>44910</v>
      </c>
      <c r="E8" s="21" t="str">
        <f t="shared" ca="1" si="0"/>
        <v>الخميس</v>
      </c>
      <c r="F8" s="40">
        <f ca="1">IFERROR((IF(INDEX(النظام_الغذائي[],DietLastEnd-DietRowStart-J8,1)&lt;&gt;"",INDEX(النظام_الغذائي[],DietLastEnd-DietRowStart-J8,7),NA())),NA())</f>
        <v>10</v>
      </c>
      <c r="G8" s="40">
        <f ca="1">IFERROR((IF(INDEX(النظام_الغذائي[],DietLastEnd-DietRowStart-J8,1)&lt;&gt;"",INDEX(النظام_الغذائي[],DietLastEnd-DietRowStart-J8,6),NA())),NA())</f>
        <v>2</v>
      </c>
      <c r="H8" s="40">
        <f ca="1">IFERROR((IF(INDEX(النظام_الغذائي[],DietLastEnd-DietRowStart-J8,1)&lt;&gt;"",INDEX(النظام_الغذائي[],DietLastEnd-DietRowStart-J8,5),NA())),NA())</f>
        <v>10</v>
      </c>
      <c r="I8" s="40">
        <f ca="1">IFERROR((IF(INDEX(النظام_الغذائي[],DietLastEnd-DietRowStart-J8,1)&lt;&gt;"",INDEX(النظام_الغذائي[],DietLastEnd-DietRowStart-J8,4),NA())),NA())</f>
        <v>10</v>
      </c>
      <c r="J8" s="40">
        <v>9</v>
      </c>
    </row>
    <row r="9" spans="1:10" x14ac:dyDescent="0.2">
      <c r="A9" s="2"/>
      <c r="B9" s="22"/>
      <c r="C9" s="22"/>
      <c r="D9" s="38">
        <f ca="1">IFERROR(IF(INDEX(النظام_الغذائي[],DietLastEnd-DietRowStart-J9,1)&lt;&gt;"",INDEX(النظام_الغذائي[],DietLastEnd-DietRowStart-J9,1),""),"")</f>
        <v>44910</v>
      </c>
      <c r="E9" s="21" t="str">
        <f t="shared" ca="1" si="0"/>
        <v>الخميس</v>
      </c>
      <c r="F9" s="40">
        <f ca="1">IFERROR((IF(INDEX(النظام_الغذائي[],DietLastEnd-DietRowStart-J9,1)&lt;&gt;"",INDEX(النظام_الغذائي[],DietLastEnd-DietRowStart-J9,7),NA())),NA())</f>
        <v>8</v>
      </c>
      <c r="G9" s="40">
        <f ca="1">IFERROR((IF(INDEX(النظام_الغذائي[],DietLastEnd-DietRowStart-J9,1)&lt;&gt;"",INDEX(النظام_الغذائي[],DietLastEnd-DietRowStart-J9,6),NA())),NA())</f>
        <v>3</v>
      </c>
      <c r="H9" s="40">
        <f ca="1">IFERROR((IF(INDEX(النظام_الغذائي[],DietLastEnd-DietRowStart-J9,1)&lt;&gt;"",INDEX(النظام_الغذائي[],DietLastEnd-DietRowStart-J9,5),NA())),NA())</f>
        <v>26</v>
      </c>
      <c r="I9" s="40">
        <f ca="1">IFERROR((IF(INDEX(النظام_الغذائي[],DietLastEnd-DietRowStart-J9,1)&lt;&gt;"",INDEX(النظام_الغذائي[],DietLastEnd-DietRowStart-J9,4),NA())),NA())</f>
        <v>189</v>
      </c>
      <c r="J9" s="40">
        <v>8</v>
      </c>
    </row>
    <row r="10" spans="1:10" x14ac:dyDescent="0.2">
      <c r="A10" s="2"/>
      <c r="B10" s="22"/>
      <c r="C10" s="22"/>
      <c r="D10" s="38">
        <f ca="1">IFERROR(IF(INDEX(النظام_الغذائي[],DietLastEnd-DietRowStart-J10,1)&lt;&gt;"",INDEX(النظام_الغذائي[],DietLastEnd-DietRowStart-J10,1),""),"")</f>
        <v>44910</v>
      </c>
      <c r="E10" s="21" t="str">
        <f t="shared" ca="1" si="0"/>
        <v>الخميس</v>
      </c>
      <c r="F10" s="40">
        <f ca="1">IFERROR((IF(INDEX(النظام_الغذائي[],DietLastEnd-DietRowStart-J10,1)&lt;&gt;"",INDEX(النظام_الغذائي[],DietLastEnd-DietRowStart-J10,7),NA())),NA())</f>
        <v>21</v>
      </c>
      <c r="G10" s="40">
        <f ca="1">IFERROR((IF(INDEX(النظام_الغذائي[],DietLastEnd-DietRowStart-J10,1)&lt;&gt;"",INDEX(النظام_الغذائي[],DietLastEnd-DietRowStart-J10,6),NA())),NA())</f>
        <v>13.5</v>
      </c>
      <c r="H10" s="40">
        <f ca="1">IFERROR((IF(INDEX(النظام_الغذائي[],DietLastEnd-DietRowStart-J10,1)&lt;&gt;"",INDEX(النظام_الغذائي[],DietLastEnd-DietRowStart-J10,5),NA())),NA())</f>
        <v>62</v>
      </c>
      <c r="I10" s="40">
        <f ca="1">IFERROR((IF(INDEX(النظام_الغذائي[],DietLastEnd-DietRowStart-J10,1)&lt;&gt;"",INDEX(النظام_الغذائي[],DietLastEnd-DietRowStart-J10,4),NA())),NA())</f>
        <v>477</v>
      </c>
      <c r="J10" s="40">
        <v>7</v>
      </c>
    </row>
    <row r="11" spans="1:10" x14ac:dyDescent="0.2">
      <c r="A11" s="2"/>
      <c r="B11" s="22"/>
      <c r="C11" s="22"/>
      <c r="D11" s="38">
        <f ca="1">IFERROR(IF(INDEX(النظام_الغذائي[],DietLastEnd-DietRowStart-J11,1)&lt;&gt;"",INDEX(النظام_الغذائي[],DietLastEnd-DietRowStart-J11,1),""),"")</f>
        <v>44911</v>
      </c>
      <c r="E11" s="21" t="str">
        <f t="shared" ca="1" si="0"/>
        <v>الجمعة</v>
      </c>
      <c r="F11" s="40">
        <f ca="1">IFERROR((IF(INDEX(النظام_الغذائي[],DietLastEnd-DietRowStart-J11,1)&lt;&gt;"",INDEX(النظام_الغذائي[],DietLastEnd-DietRowStart-J11,7),NA())),NA())</f>
        <v>0</v>
      </c>
      <c r="G11" s="40">
        <f ca="1">IFERROR((IF(INDEX(النظام_الغذائي[],DietLastEnd-DietRowStart-J11,1)&lt;&gt;"",INDEX(النظام_الغذائي[],DietLastEnd-DietRowStart-J11,6),NA())),NA())</f>
        <v>0</v>
      </c>
      <c r="H11" s="40">
        <f ca="1">IFERROR((IF(INDEX(النظام_الغذائي[],DietLastEnd-DietRowStart-J11,1)&lt;&gt;"",INDEX(النظام_الغذائي[],DietLastEnd-DietRowStart-J11,5),NA())),NA())</f>
        <v>0</v>
      </c>
      <c r="I11" s="40">
        <f ca="1">IFERROR((IF(INDEX(النظام_الغذائي[],DietLastEnd-DietRowStart-J11,1)&lt;&gt;"",INDEX(النظام_الغذائي[],DietLastEnd-DietRowStart-J11,4),NA())),NA())</f>
        <v>1</v>
      </c>
      <c r="J11" s="40">
        <v>6</v>
      </c>
    </row>
    <row r="12" spans="1:10" x14ac:dyDescent="0.2">
      <c r="A12" s="2"/>
      <c r="B12" s="22"/>
      <c r="C12" s="22"/>
      <c r="D12" s="38">
        <f ca="1">IFERROR(IF(INDEX(النظام_الغذائي[],DietLastEnd-DietRowStart-J12,1)&lt;&gt;"",INDEX(النظام_الغذائي[],DietLastEnd-DietRowStart-J12,1),""),"")</f>
        <v>44911</v>
      </c>
      <c r="E12" s="21" t="str">
        <f t="shared" ca="1" si="0"/>
        <v>الجمعة</v>
      </c>
      <c r="F12" s="40">
        <f ca="1">IFERROR((IF(INDEX(النظام_الغذائي[],DietLastEnd-DietRowStart-J12,1)&lt;&gt;"",INDEX(النظام_الغذائي[],DietLastEnd-DietRowStart-J12,7),NA())),NA())</f>
        <v>1.5</v>
      </c>
      <c r="G12" s="40">
        <f ca="1">IFERROR((IF(INDEX(النظام_الغذائي[],DietLastEnd-DietRowStart-J12,1)&lt;&gt;"",INDEX(النظام_الغذائي[],DietLastEnd-DietRowStart-J12,6),NA())),NA())</f>
        <v>10</v>
      </c>
      <c r="H12" s="40">
        <f ca="1">IFERROR((IF(INDEX(النظام_الغذائي[],DietLastEnd-DietRowStart-J12,1)&lt;&gt;"",INDEX(النظام_الغذائي[],DietLastEnd-DietRowStart-J12,5),NA())),NA())</f>
        <v>48</v>
      </c>
      <c r="I12" s="40">
        <f ca="1">IFERROR((IF(INDEX(النظام_الغذائي[],DietLastEnd-DietRowStart-J12,1)&lt;&gt;"",INDEX(النظام_الغذائي[],DietLastEnd-DietRowStart-J12,4),NA())),NA())</f>
        <v>245</v>
      </c>
      <c r="J12" s="40">
        <v>5</v>
      </c>
    </row>
    <row r="13" spans="1:10" x14ac:dyDescent="0.2">
      <c r="A13" s="2"/>
      <c r="B13" s="22"/>
      <c r="C13" s="22"/>
      <c r="D13" s="38">
        <f ca="1">IFERROR(IF(INDEX(النظام_الغذائي[],DietLastEnd-DietRowStart-J13,1)&lt;&gt;"",INDEX(النظام_الغذائي[],DietLastEnd-DietRowStart-J13,1),""),"")</f>
        <v>44911</v>
      </c>
      <c r="E13" s="21" t="str">
        <f t="shared" ca="1" si="0"/>
        <v>الجمعة</v>
      </c>
      <c r="F13" s="40">
        <f ca="1">IFERROR((IF(INDEX(النظام_الغذائي[],DietLastEnd-DietRowStart-J13,1)&lt;&gt;"",INDEX(النظام_الغذائي[],DietLastEnd-DietRowStart-J13,7),NA())),NA())</f>
        <v>5</v>
      </c>
      <c r="G13" s="40">
        <f ca="1">IFERROR((IF(INDEX(النظام_الغذائي[],DietLastEnd-DietRowStart-J13,1)&lt;&gt;"",INDEX(النظام_الغذائي[],DietLastEnd-DietRowStart-J13,6),NA())),NA())</f>
        <v>43</v>
      </c>
      <c r="H13" s="40">
        <f ca="1">IFERROR((IF(INDEX(النظام_الغذائي[],DietLastEnd-DietRowStart-J13,1)&lt;&gt;"",INDEX(النظام_الغذائي[],DietLastEnd-DietRowStart-J13,5),NA())),NA())</f>
        <v>11</v>
      </c>
      <c r="I13" s="40">
        <f ca="1">IFERROR((IF(INDEX(النظام_الغذائي[],DietLastEnd-DietRowStart-J13,1)&lt;&gt;"",INDEX(النظام_الغذائي[],DietLastEnd-DietRowStart-J13,4),NA())),NA())</f>
        <v>247</v>
      </c>
      <c r="J13" s="40">
        <v>4</v>
      </c>
    </row>
    <row r="14" spans="1:10" x14ac:dyDescent="0.2">
      <c r="A14" s="2"/>
      <c r="B14" s="22"/>
      <c r="C14" s="22"/>
      <c r="D14" s="38">
        <f ca="1">IFERROR(IF(INDEX(النظام_الغذائي[],DietLastEnd-DietRowStart-J14,1)&lt;&gt;"",INDEX(النظام_الغذائي[],DietLastEnd-DietRowStart-J14,1),""),"")</f>
        <v>44911</v>
      </c>
      <c r="E14" s="21" t="str">
        <f t="shared" ca="1" si="0"/>
        <v>الجمعة</v>
      </c>
      <c r="F14" s="40">
        <f ca="1">IFERROR((IF(INDEX(النظام_الغذائي[],DietLastEnd-DietRowStart-J14,1)&lt;&gt;"",INDEX(النظام_الغذائي[],DietLastEnd-DietRowStart-J14,7),NA())),NA())</f>
        <v>22</v>
      </c>
      <c r="G14" s="40">
        <f ca="1">IFERROR((IF(INDEX(النظام_الغذائي[],DietLastEnd-DietRowStart-J14,1)&lt;&gt;"",INDEX(النظام_الغذائي[],DietLastEnd-DietRowStart-J14,6),NA())),NA())</f>
        <v>32</v>
      </c>
      <c r="H14" s="40">
        <f ca="1">IFERROR((IF(INDEX(النظام_الغذائي[],DietLastEnd-DietRowStart-J14,1)&lt;&gt;"",INDEX(النظام_الغذائي[],DietLastEnd-DietRowStart-J14,5),NA())),NA())</f>
        <v>64</v>
      </c>
      <c r="I14" s="40">
        <f ca="1">IFERROR((IF(INDEX(النظام_الغذائي[],DietLastEnd-DietRowStart-J14,1)&lt;&gt;"",INDEX(النظام_الغذائي[],DietLastEnd-DietRowStart-J14,4),NA())),NA())</f>
        <v>456</v>
      </c>
      <c r="J14" s="40">
        <v>3</v>
      </c>
    </row>
    <row r="15" spans="1:10" x14ac:dyDescent="0.2">
      <c r="A15" s="2"/>
      <c r="B15" s="22"/>
      <c r="C15" s="22"/>
      <c r="D15" s="38">
        <f ca="1">IFERROR(IF(INDEX(النظام_الغذائي[],DietLastEnd-DietRowStart-J15,1)&lt;&gt;"",INDEX(النظام_الغذائي[],DietLastEnd-DietRowStart-J15,1),""),"")</f>
        <v>44912</v>
      </c>
      <c r="E15" s="21" t="str">
        <f t="shared" ca="1" si="0"/>
        <v>السبت</v>
      </c>
      <c r="F15" s="40">
        <f ca="1">IFERROR((IF(INDEX(النظام_الغذائي[],DietLastEnd-DietRowStart-J15,1)&lt;&gt;"",INDEX(النظام_الغذائي[],DietLastEnd-DietRowStart-J15,7),NA())),NA())</f>
        <v>10</v>
      </c>
      <c r="G15" s="40">
        <f ca="1">IFERROR((IF(INDEX(النظام_الغذائي[],DietLastEnd-DietRowStart-J15,1)&lt;&gt;"",INDEX(النظام_الغذائي[],DietLastEnd-DietRowStart-J15,6),NA())),NA())</f>
        <v>2</v>
      </c>
      <c r="H15" s="40">
        <f ca="1">IFERROR((IF(INDEX(النظام_الغذائي[],DietLastEnd-DietRowStart-J15,1)&lt;&gt;"",INDEX(النظام_الغذائي[],DietLastEnd-DietRowStart-J15,5),NA())),NA())</f>
        <v>10</v>
      </c>
      <c r="I15" s="40">
        <f ca="1">IFERROR((IF(INDEX(النظام_الغذائي[],DietLastEnd-DietRowStart-J15,1)&lt;&gt;"",INDEX(النظام_الغذائي[],DietLastEnd-DietRowStart-J15,4),NA())),NA())</f>
        <v>10</v>
      </c>
      <c r="J15" s="40">
        <v>2</v>
      </c>
    </row>
    <row r="16" spans="1:10" x14ac:dyDescent="0.2">
      <c r="A16" s="2"/>
      <c r="B16" s="22"/>
      <c r="C16" s="22"/>
      <c r="D16" s="38">
        <f ca="1">IFERROR(IF(INDEX(النظام_الغذائي[],DietLastEnd-DietRowStart-J16,1)&lt;&gt;"",INDEX(النظام_الغذائي[],DietLastEnd-DietRowStart-J16,1),""),"")</f>
        <v>44912</v>
      </c>
      <c r="E16" s="21" t="str">
        <f t="shared" ca="1" si="0"/>
        <v>السبت</v>
      </c>
      <c r="F16" s="40">
        <f ca="1">IFERROR((IF(INDEX(النظام_الغذائي[],DietLastEnd-DietRowStart-J16,1)&lt;&gt;"",INDEX(النظام_الغذائي[],DietLastEnd-DietRowStart-J16,7),NA())),NA())</f>
        <v>5.51</v>
      </c>
      <c r="G16" s="40">
        <f ca="1">IFERROR((IF(INDEX(النظام_الغذائي[],DietLastEnd-DietRowStart-J16,1)&lt;&gt;"",INDEX(النظام_الغذائي[],DietLastEnd-DietRowStart-J16,6),NA())),NA())</f>
        <v>8.81</v>
      </c>
      <c r="H16" s="40">
        <f ca="1">IFERROR((IF(INDEX(النظام_الغذائي[],DietLastEnd-DietRowStart-J16,1)&lt;&gt;"",INDEX(النظام_الغذائي[],DietLastEnd-DietRowStart-J16,5),NA())),NA())</f>
        <v>12.36</v>
      </c>
      <c r="I16" s="40">
        <f ca="1">IFERROR((IF(INDEX(النظام_الغذائي[],DietLastEnd-DietRowStart-J16,1)&lt;&gt;"",INDEX(النظام_الغذائي[],DietLastEnd-DietRowStart-J16,4),NA())),NA())</f>
        <v>135</v>
      </c>
      <c r="J16" s="40">
        <v>1</v>
      </c>
    </row>
    <row r="17" spans="1:10" x14ac:dyDescent="0.2">
      <c r="A17" s="2"/>
      <c r="B17" s="22"/>
      <c r="C17" s="22"/>
      <c r="D17" s="38">
        <f ca="1">IFERROR(IF(INDEX(النظام_الغذائي[],DietLastEnd-DietRowStart-J17,1)&lt;&gt;"",INDEX(النظام_الغذائي[],DietLastEnd-DietRowStart-J17,1),""),"")</f>
        <v>44912</v>
      </c>
      <c r="E17" s="21" t="str">
        <f t="shared" ca="1" si="0"/>
        <v>السبت</v>
      </c>
      <c r="F17" s="40">
        <f ca="1">IFERROR((IF(INDEX(النظام_الغذائي[],DietLastEnd-DietRowStart-J17,1)&lt;&gt;"",INDEX(النظام_الغذائي[],DietLastEnd-DietRowStart-J17,7),NA())),NA())</f>
        <v>15</v>
      </c>
      <c r="G17" s="40">
        <f ca="1">IFERROR((IF(INDEX(النظام_الغذائي[],DietLastEnd-DietRowStart-J17,1)&lt;&gt;"",INDEX(النظام_الغذائي[],DietLastEnd-DietRowStart-J17,6),NA())),NA())</f>
        <v>5.43</v>
      </c>
      <c r="H17" s="40">
        <f ca="1">IFERROR((IF(INDEX(النظام_الغذائي[],DietLastEnd-DietRowStart-J17,1)&lt;&gt;"",INDEX(النظام_الغذائي[],DietLastEnd-DietRowStart-J17,5),NA())),NA())</f>
        <v>7</v>
      </c>
      <c r="I17" s="40">
        <f ca="1">IFERROR((IF(INDEX(النظام_الغذائي[],DietLastEnd-DietRowStart-J17,1)&lt;&gt;"",INDEX(النظام_الغذائي[],DietLastEnd-DietRowStart-J17,4),NA())),NA())</f>
        <v>184</v>
      </c>
      <c r="J17" s="40">
        <v>0</v>
      </c>
    </row>
    <row r="18" spans="1:10" x14ac:dyDescent="0.2">
      <c r="A18" s="2"/>
      <c r="B18" s="22"/>
      <c r="C18" s="22"/>
      <c r="D18" s="38">
        <f ca="1">IFERROR(IF(INDEX(النظام_الغذائي[],DietLastEnd-DietRowStart-J18,1)&lt;&gt;"",INDEX(النظام_الغذائي[],DietLastEnd-DietRowStart-J18,1),""),"")</f>
        <v>44914</v>
      </c>
      <c r="E18" s="21" t="str">
        <f t="shared" ca="1" si="0"/>
        <v>الإثنين</v>
      </c>
      <c r="F18" s="40">
        <f ca="1">IFERROR((IF(INDEX(النظام_الغذائي[],DietLastEnd-DietRowStart-J18,1)&lt;&gt;"",INDEX(النظام_الغذائي[],DietLastEnd-DietRowStart-J18,7),NA())),NA())</f>
        <v>21</v>
      </c>
      <c r="G18" s="40">
        <f ca="1">IFERROR((IF(INDEX(النظام_الغذائي[],DietLastEnd-DietRowStart-J18,1)&lt;&gt;"",INDEX(النظام_الغذائي[],DietLastEnd-DietRowStart-J18,6),NA())),NA())</f>
        <v>13.5</v>
      </c>
      <c r="H18" s="40">
        <f ca="1">IFERROR((IF(INDEX(النظام_الغذائي[],DietLastEnd-DietRowStart-J18,1)&lt;&gt;"",INDEX(النظام_الغذائي[],DietLastEnd-DietRowStart-J18,5),NA())),NA())</f>
        <v>62</v>
      </c>
      <c r="I18" s="40">
        <f ca="1">IFERROR((IF(INDEX(النظام_الغذائي[],DietLastEnd-DietRowStart-J18,1)&lt;&gt;"",INDEX(النظام_الغذائي[],DietLastEnd-DietRowStart-J18,4),NA())),NA())</f>
        <v>477</v>
      </c>
      <c r="J18" s="40">
        <v>-1</v>
      </c>
    </row>
    <row r="19" spans="1:10" x14ac:dyDescent="0.2">
      <c r="A19" s="2"/>
      <c r="B19" s="2"/>
      <c r="C19" s="2"/>
      <c r="D19" s="2"/>
      <c r="E19" s="2"/>
      <c r="F19" s="2"/>
      <c r="G19" s="2"/>
      <c r="H19" s="2"/>
      <c r="I19" s="2"/>
      <c r="J19" s="2"/>
    </row>
    <row r="20" spans="1:10" ht="22.5" x14ac:dyDescent="0.3">
      <c r="A20" s="2"/>
      <c r="B20" s="42" t="s">
        <v>42</v>
      </c>
      <c r="C20" s="42"/>
      <c r="D20" s="42"/>
      <c r="E20" s="42"/>
      <c r="F20" s="42"/>
      <c r="G20" s="42"/>
      <c r="H20" s="42"/>
      <c r="I20" s="42"/>
      <c r="J20" s="42"/>
    </row>
    <row r="21" spans="1:10" x14ac:dyDescent="0.2">
      <c r="A21" s="2"/>
      <c r="B21" s="2"/>
      <c r="C21" s="2"/>
      <c r="D21" s="2"/>
      <c r="E21" s="2"/>
      <c r="F21" s="2"/>
      <c r="G21" s="2"/>
      <c r="H21" s="2"/>
      <c r="I21" s="2"/>
      <c r="J21" s="2"/>
    </row>
    <row r="22" spans="1:10" x14ac:dyDescent="0.2">
      <c r="A22" s="2"/>
      <c r="B22" s="19" t="s">
        <v>40</v>
      </c>
      <c r="C22" s="37">
        <f>ROW(التمارين[[#Headers],[التاريخ]])+1</f>
        <v>4</v>
      </c>
      <c r="D22" s="20" t="s">
        <v>13</v>
      </c>
      <c r="E22" s="20" t="s">
        <v>44</v>
      </c>
      <c r="F22" s="20" t="s">
        <v>33</v>
      </c>
      <c r="G22" s="20" t="s">
        <v>34</v>
      </c>
      <c r="H22" s="20" t="s">
        <v>45</v>
      </c>
      <c r="I22" s="2"/>
      <c r="J22" s="2"/>
    </row>
    <row r="23" spans="1:10" x14ac:dyDescent="0.2">
      <c r="A23" s="2"/>
      <c r="B23" s="19" t="s">
        <v>43</v>
      </c>
      <c r="C23" s="37">
        <f ca="1">MATCH(9.99E+307,التمارين[التاريخ])+ExerciseRowStart-1</f>
        <v>20</v>
      </c>
      <c r="D23" s="39">
        <f ca="1">IFERROR(IF(INDEX(التمارين[],ExerciseLastEnd-ExerciseRowStart-H23,1)&lt;&gt;"",INDEX(التمارين[],ExerciseLastEnd-ExerciseRowStart-H23,1)),"")</f>
        <v>44929</v>
      </c>
      <c r="E23" s="21" t="str">
        <f t="shared" ref="E23:E36" ca="1" si="1">UPPER(TEXT(D23,"DDD"))</f>
        <v>الثلاثاء</v>
      </c>
      <c r="F23" s="41">
        <f ca="1">IFERROR((IF(INDEX(التمارين[],ExerciseLastEnd-ExerciseRowStart-H23,1)&lt;&gt;"",INDEX(التمارين[],ExerciseLastEnd-ExerciseRowStart-H23,2),0)),0)</f>
        <v>20</v>
      </c>
      <c r="G23" s="41">
        <f ca="1">IFERROR((IF(INDEX(التمارين[],ExerciseLastEnd-ExerciseRowStart-H23,2)&lt;&gt;"",INDEX(التمارين[],ExerciseLastEnd-ExerciseRowStart-H23,3),0)),0)</f>
        <v>195</v>
      </c>
      <c r="H23" s="40">
        <v>-1</v>
      </c>
      <c r="I23" s="2"/>
      <c r="J23" s="2"/>
    </row>
    <row r="24" spans="1:10" x14ac:dyDescent="0.2">
      <c r="A24" s="2"/>
      <c r="B24" s="22"/>
      <c r="C24" s="22"/>
      <c r="D24" s="39">
        <f ca="1">IFERROR(IF(INDEX(التمارين[],ExerciseLastEnd-ExerciseRowStart-H24,1)&lt;&gt;"",INDEX(التمارين[],ExerciseLastEnd-ExerciseRowStart-H24,1)),"")</f>
        <v>44928</v>
      </c>
      <c r="E24" s="21" t="str">
        <f t="shared" ca="1" si="1"/>
        <v>الإثنين</v>
      </c>
      <c r="F24" s="41">
        <f ca="1">IFERROR((IF(INDEX(التمارين[],ExerciseLastEnd-ExerciseRowStart-H24,1)&lt;&gt;"",INDEX(التمارين[],ExerciseLastEnd-ExerciseRowStart-H24,2),0)),0)</f>
        <v>25</v>
      </c>
      <c r="G24" s="41">
        <f ca="1">IFERROR((IF(INDEX(التمارين[],ExerciseLastEnd-ExerciseRowStart-H24,2)&lt;&gt;"",INDEX(التمارين[],ExerciseLastEnd-ExerciseRowStart-H24,3),0)),0)</f>
        <v>265</v>
      </c>
      <c r="H24" s="40">
        <v>0</v>
      </c>
      <c r="I24" s="2"/>
      <c r="J24" s="2"/>
    </row>
    <row r="25" spans="1:10" x14ac:dyDescent="0.2">
      <c r="A25" s="2"/>
      <c r="B25" s="22"/>
      <c r="C25" s="22"/>
      <c r="D25" s="39">
        <f ca="1">IFERROR(IF(INDEX(التمارين[],ExerciseLastEnd-ExerciseRowStart-H25,1)&lt;&gt;"",INDEX(التمارين[],ExerciseLastEnd-ExerciseRowStart-H25,1)),"")</f>
        <v>44927</v>
      </c>
      <c r="E25" s="21" t="str">
        <f t="shared" ca="1" si="1"/>
        <v>الأحد</v>
      </c>
      <c r="F25" s="41">
        <f ca="1">IFERROR((IF(INDEX(التمارين[],ExerciseLastEnd-ExerciseRowStart-H25,1)&lt;&gt;"",INDEX(التمارين[],ExerciseLastEnd-ExerciseRowStart-H25,2),0)),0)</f>
        <v>40</v>
      </c>
      <c r="G25" s="41">
        <f ca="1">IFERROR((IF(INDEX(التمارين[],ExerciseLastEnd-ExerciseRowStart-H25,2)&lt;&gt;"",INDEX(التمارين[],ExerciseLastEnd-ExerciseRowStart-H25,3),0)),0)</f>
        <v>290</v>
      </c>
      <c r="H25" s="40">
        <v>1</v>
      </c>
      <c r="I25" s="2"/>
      <c r="J25" s="2"/>
    </row>
    <row r="26" spans="1:10" x14ac:dyDescent="0.2">
      <c r="A26" s="2"/>
      <c r="B26" s="22"/>
      <c r="C26" s="22"/>
      <c r="D26" s="39">
        <f ca="1">IFERROR(IF(INDEX(التمارين[],ExerciseLastEnd-ExerciseRowStart-H26,1)&lt;&gt;"",INDEX(التمارين[],ExerciseLastEnd-ExerciseRowStart-H26,1)),"")</f>
        <v>44926</v>
      </c>
      <c r="E26" s="21" t="str">
        <f t="shared" ca="1" si="1"/>
        <v>السبت</v>
      </c>
      <c r="F26" s="41">
        <f ca="1">IFERROR((IF(INDEX(التمارين[],ExerciseLastEnd-ExerciseRowStart-H26,1)&lt;&gt;"",INDEX(التمارين[],ExerciseLastEnd-ExerciseRowStart-H26,2),0)),0)</f>
        <v>35</v>
      </c>
      <c r="G26" s="41">
        <f ca="1">IFERROR((IF(INDEX(التمارين[],ExerciseLastEnd-ExerciseRowStart-H26,2)&lt;&gt;"",INDEX(التمارين[],ExerciseLastEnd-ExerciseRowStart-H26,3),0)),0)</f>
        <v>320</v>
      </c>
      <c r="H26" s="40">
        <v>2</v>
      </c>
      <c r="I26" s="2"/>
      <c r="J26" s="2"/>
    </row>
    <row r="27" spans="1:10" x14ac:dyDescent="0.2">
      <c r="A27" s="2"/>
      <c r="B27" s="22"/>
      <c r="C27" s="22"/>
      <c r="D27" s="39">
        <f ca="1">IFERROR(IF(INDEX(التمارين[],ExerciseLastEnd-ExerciseRowStart-H27,1)&lt;&gt;"",INDEX(التمارين[],ExerciseLastEnd-ExerciseRowStart-H27,1)),"")</f>
        <v>44925</v>
      </c>
      <c r="E27" s="21" t="str">
        <f t="shared" ca="1" si="1"/>
        <v>الجمعة</v>
      </c>
      <c r="F27" s="41">
        <f ca="1">IFERROR((IF(INDEX(التمارين[],ExerciseLastEnd-ExerciseRowStart-H27,1)&lt;&gt;"",INDEX(التمارين[],ExerciseLastEnd-ExerciseRowStart-H27,2),0)),0)</f>
        <v>45</v>
      </c>
      <c r="G27" s="41">
        <f ca="1">IFERROR((IF(INDEX(التمارين[],ExerciseLastEnd-ExerciseRowStart-H27,2)&lt;&gt;"",INDEX(التمارين[],ExerciseLastEnd-ExerciseRowStart-H27,3),0)),0)</f>
        <v>350</v>
      </c>
      <c r="H27" s="40">
        <v>3</v>
      </c>
      <c r="I27" s="2"/>
      <c r="J27" s="2"/>
    </row>
    <row r="28" spans="1:10" x14ac:dyDescent="0.2">
      <c r="A28" s="2"/>
      <c r="B28" s="22"/>
      <c r="C28" s="22"/>
      <c r="D28" s="39">
        <f ca="1">IFERROR(IF(INDEX(التمارين[],ExerciseLastEnd-ExerciseRowStart-H28,1)&lt;&gt;"",INDEX(التمارين[],ExerciseLastEnd-ExerciseRowStart-H28,1)),"")</f>
        <v>44924</v>
      </c>
      <c r="E28" s="21" t="str">
        <f t="shared" ca="1" si="1"/>
        <v>الخميس</v>
      </c>
      <c r="F28" s="41">
        <f ca="1">IFERROR((IF(INDEX(التمارين[],ExerciseLastEnd-ExerciseRowStart-H28,1)&lt;&gt;"",INDEX(التمارين[],ExerciseLastEnd-ExerciseRowStart-H28,2),0)),0)</f>
        <v>20</v>
      </c>
      <c r="G28" s="41">
        <f ca="1">IFERROR((IF(INDEX(التمارين[],ExerciseLastEnd-ExerciseRowStart-H28,2)&lt;&gt;"",INDEX(التمارين[],ExerciseLastEnd-ExerciseRowStart-H28,3),0)),0)</f>
        <v>295</v>
      </c>
      <c r="H28" s="40">
        <v>4</v>
      </c>
      <c r="I28" s="2"/>
      <c r="J28" s="2"/>
    </row>
    <row r="29" spans="1:10" x14ac:dyDescent="0.2">
      <c r="A29" s="2"/>
      <c r="B29" s="22"/>
      <c r="C29" s="22"/>
      <c r="D29" s="39">
        <f ca="1">IFERROR(IF(INDEX(التمارين[],ExerciseLastEnd-ExerciseRowStart-H29,1)&lt;&gt;"",INDEX(التمارين[],ExerciseLastEnd-ExerciseRowStart-H29,1)),"")</f>
        <v>44923</v>
      </c>
      <c r="E29" s="21" t="str">
        <f t="shared" ca="1" si="1"/>
        <v>الأربعاء</v>
      </c>
      <c r="F29" s="41">
        <f ca="1">IFERROR((IF(INDEX(التمارين[],ExerciseLastEnd-ExerciseRowStart-H29,1)&lt;&gt;"",INDEX(التمارين[],ExerciseLastEnd-ExerciseRowStart-H29,2),0)),0)</f>
        <v>40</v>
      </c>
      <c r="G29" s="41">
        <f ca="1">IFERROR((IF(INDEX(التمارين[],ExerciseLastEnd-ExerciseRowStart-H29,2)&lt;&gt;"",INDEX(التمارين[],ExerciseLastEnd-ExerciseRowStart-H29,3),0)),0)</f>
        <v>270</v>
      </c>
      <c r="H29" s="40">
        <v>5</v>
      </c>
      <c r="I29" s="2"/>
      <c r="J29" s="2"/>
    </row>
    <row r="30" spans="1:10" x14ac:dyDescent="0.2">
      <c r="A30" s="2"/>
      <c r="B30" s="22"/>
      <c r="C30" s="22"/>
      <c r="D30" s="39">
        <f ca="1">IFERROR(IF(INDEX(التمارين[],ExerciseLastEnd-ExerciseRowStart-H30,1)&lt;&gt;"",INDEX(التمارين[],ExerciseLastEnd-ExerciseRowStart-H30,1)),"")</f>
        <v>44922</v>
      </c>
      <c r="E30" s="21" t="str">
        <f t="shared" ca="1" si="1"/>
        <v>الثلاثاء</v>
      </c>
      <c r="F30" s="41">
        <f ca="1">IFERROR((IF(INDEX(التمارين[],ExerciseLastEnd-ExerciseRowStart-H30,1)&lt;&gt;"",INDEX(التمارين[],ExerciseLastEnd-ExerciseRowStart-H30,2),0)),0)</f>
        <v>45</v>
      </c>
      <c r="G30" s="41">
        <f ca="1">IFERROR((IF(INDEX(التمارين[],ExerciseLastEnd-ExerciseRowStart-H30,2)&lt;&gt;"",INDEX(التمارين[],ExerciseLastEnd-ExerciseRowStart-H30,3),0)),0)</f>
        <v>325</v>
      </c>
      <c r="H30" s="40">
        <v>6</v>
      </c>
      <c r="I30" s="2"/>
      <c r="J30" s="2"/>
    </row>
    <row r="31" spans="1:10" x14ac:dyDescent="0.2">
      <c r="A31" s="2"/>
      <c r="B31" s="22"/>
      <c r="C31" s="22"/>
      <c r="D31" s="39">
        <f ca="1">IFERROR(IF(INDEX(التمارين[],ExerciseLastEnd-ExerciseRowStart-H31,1)&lt;&gt;"",INDEX(التمارين[],ExerciseLastEnd-ExerciseRowStart-H31,1)),"")</f>
        <v>44921</v>
      </c>
      <c r="E31" s="21" t="str">
        <f t="shared" ca="1" si="1"/>
        <v>الإثنين</v>
      </c>
      <c r="F31" s="41">
        <f ca="1">IFERROR((IF(INDEX(التمارين[],ExerciseLastEnd-ExerciseRowStart-H31,1)&lt;&gt;"",INDEX(التمارين[],ExerciseLastEnd-ExerciseRowStart-H31,2),0)),0)</f>
        <v>40</v>
      </c>
      <c r="G31" s="41">
        <f ca="1">IFERROR((IF(INDEX(التمارين[],ExerciseLastEnd-ExerciseRowStart-H31,2)&lt;&gt;"",INDEX(التمارين[],ExerciseLastEnd-ExerciseRowStart-H31,3),0)),0)</f>
        <v>175</v>
      </c>
      <c r="H31" s="40">
        <v>7</v>
      </c>
      <c r="I31" s="2"/>
      <c r="J31" s="2"/>
    </row>
    <row r="32" spans="1:10" x14ac:dyDescent="0.2">
      <c r="A32" s="2"/>
      <c r="B32" s="22"/>
      <c r="C32" s="22"/>
      <c r="D32" s="39">
        <f ca="1">IFERROR(IF(INDEX(التمارين[],ExerciseLastEnd-ExerciseRowStart-H32,1)&lt;&gt;"",INDEX(التمارين[],ExerciseLastEnd-ExerciseRowStart-H32,1)),"")</f>
        <v>44920</v>
      </c>
      <c r="E32" s="21" t="str">
        <f t="shared" ca="1" si="1"/>
        <v>الأحد</v>
      </c>
      <c r="F32" s="41">
        <f ca="1">IFERROR((IF(INDEX(التمارين[],ExerciseLastEnd-ExerciseRowStart-H32,1)&lt;&gt;"",INDEX(التمارين[],ExerciseLastEnd-ExerciseRowStart-H32,2),0)),0)</f>
        <v>30</v>
      </c>
      <c r="G32" s="41">
        <f ca="1">IFERROR((IF(INDEX(التمارين[],ExerciseLastEnd-ExerciseRowStart-H32,2)&lt;&gt;"",INDEX(التمارين[],ExerciseLastEnd-ExerciseRowStart-H32,3),0)),0)</f>
        <v>335</v>
      </c>
      <c r="H32" s="40">
        <v>8</v>
      </c>
      <c r="I32" s="2"/>
      <c r="J32" s="2"/>
    </row>
    <row r="33" spans="1:10" x14ac:dyDescent="0.2">
      <c r="A33" s="2"/>
      <c r="B33" s="22"/>
      <c r="C33" s="22"/>
      <c r="D33" s="39">
        <f ca="1">IFERROR(IF(INDEX(التمارين[],ExerciseLastEnd-ExerciseRowStart-H33,1)&lt;&gt;"",INDEX(التمارين[],ExerciseLastEnd-ExerciseRowStart-H33,1)),"")</f>
        <v>44919</v>
      </c>
      <c r="E33" s="21" t="str">
        <f t="shared" ca="1" si="1"/>
        <v>السبت</v>
      </c>
      <c r="F33" s="41">
        <f ca="1">IFERROR((IF(INDEX(التمارين[],ExerciseLastEnd-ExerciseRowStart-H33,1)&lt;&gt;"",INDEX(التمارين[],ExerciseLastEnd-ExerciseRowStart-H33,2),0)),0)</f>
        <v>40</v>
      </c>
      <c r="G33" s="41">
        <f ca="1">IFERROR((IF(INDEX(التمارين[],ExerciseLastEnd-ExerciseRowStart-H33,2)&lt;&gt;"",INDEX(التمارين[],ExerciseLastEnd-ExerciseRowStart-H33,3),0)),0)</f>
        <v>205</v>
      </c>
      <c r="H33" s="40">
        <v>9</v>
      </c>
      <c r="I33" s="2"/>
      <c r="J33" s="2"/>
    </row>
    <row r="34" spans="1:10" x14ac:dyDescent="0.2">
      <c r="A34" s="2"/>
      <c r="B34" s="22"/>
      <c r="C34" s="22"/>
      <c r="D34" s="39">
        <f ca="1">IFERROR(IF(INDEX(التمارين[],ExerciseLastEnd-ExerciseRowStart-H34,1)&lt;&gt;"",INDEX(التمارين[],ExerciseLastEnd-ExerciseRowStart-H34,1)),"")</f>
        <v>44918</v>
      </c>
      <c r="E34" s="21" t="str">
        <f t="shared" ca="1" si="1"/>
        <v>الجمعة</v>
      </c>
      <c r="F34" s="41">
        <f ca="1">IFERROR((IF(INDEX(التمارين[],ExerciseLastEnd-ExerciseRowStart-H34,1)&lt;&gt;"",INDEX(التمارين[],ExerciseLastEnd-ExerciseRowStart-H34,2),0)),0)</f>
        <v>20</v>
      </c>
      <c r="G34" s="41">
        <f ca="1">IFERROR((IF(INDEX(التمارين[],ExerciseLastEnd-ExerciseRowStart-H34,2)&lt;&gt;"",INDEX(التمارين[],ExerciseLastEnd-ExerciseRowStart-H34,3),0)),0)</f>
        <v>285</v>
      </c>
      <c r="H34" s="40">
        <v>10</v>
      </c>
      <c r="I34" s="2"/>
      <c r="J34" s="2"/>
    </row>
    <row r="35" spans="1:10" x14ac:dyDescent="0.2">
      <c r="A35" s="2"/>
      <c r="B35" s="22"/>
      <c r="C35" s="22"/>
      <c r="D35" s="39">
        <f ca="1">IFERROR(IF(INDEX(التمارين[],ExerciseLastEnd-ExerciseRowStart-H35,1)&lt;&gt;"",INDEX(التمارين[],ExerciseLastEnd-ExerciseRowStart-H35,1)),"")</f>
        <v>44917</v>
      </c>
      <c r="E35" s="21" t="str">
        <f t="shared" ca="1" si="1"/>
        <v>الخميس</v>
      </c>
      <c r="F35" s="41">
        <f ca="1">IFERROR((IF(INDEX(التمارين[],ExerciseLastEnd-ExerciseRowStart-H35,1)&lt;&gt;"",INDEX(التمارين[],ExerciseLastEnd-ExerciseRowStart-H35,2),0)),0)</f>
        <v>25</v>
      </c>
      <c r="G35" s="41">
        <f ca="1">IFERROR((IF(INDEX(التمارين[],ExerciseLastEnd-ExerciseRowStart-H35,2)&lt;&gt;"",INDEX(التمارين[],ExerciseLastEnd-ExerciseRowStart-H35,3),0)),0)</f>
        <v>125</v>
      </c>
      <c r="H35" s="40">
        <v>11</v>
      </c>
      <c r="I35" s="2"/>
      <c r="J35" s="2"/>
    </row>
    <row r="36" spans="1:10" x14ac:dyDescent="0.2">
      <c r="A36" s="2"/>
      <c r="B36" s="22"/>
      <c r="C36" s="22"/>
      <c r="D36" s="39">
        <f ca="1">IFERROR(IF(INDEX(التمارين[],ExerciseLastEnd-ExerciseRowStart-H36,1)&lt;&gt;"",INDEX(التمارين[],ExerciseLastEnd-ExerciseRowStart-H36,1)),"")</f>
        <v>44916</v>
      </c>
      <c r="E36" s="21" t="str">
        <f t="shared" ca="1" si="1"/>
        <v>الأربعاء</v>
      </c>
      <c r="F36" s="41">
        <f ca="1">IFERROR((IF(INDEX(التمارين[],ExerciseLastEnd-ExerciseRowStart-H36,1)&lt;&gt;"",INDEX(التمارين[],ExerciseLastEnd-ExerciseRowStart-H36,2),0)),0)</f>
        <v>30</v>
      </c>
      <c r="G36" s="41">
        <f ca="1">IFERROR((IF(INDEX(التمارين[],ExerciseLastEnd-ExerciseRowStart-H36,2)&lt;&gt;"",INDEX(التمارين[],ExerciseLastEnd-ExerciseRowStart-H36,3),0)),0)</f>
        <v>150</v>
      </c>
      <c r="H36" s="40">
        <v>12</v>
      </c>
      <c r="I36" s="2"/>
      <c r="J36" s="2"/>
    </row>
  </sheetData>
  <dataConsolidate>
    <dataRefs count="1">
      <dataRef ref="F23:G36" sheet="Chart Calculations" r:id="rId1"/>
    </dataRefs>
  </dataConsolidate>
  <mergeCells count="2">
    <mergeCell ref="B2:J2"/>
    <mergeCell ref="B20:J20"/>
  </mergeCells>
  <pageMargins left="0.7" right="0.7" top="0.75" bottom="0.75" header="0.3" footer="0.3"/>
  <pageSetup paperSize="9" orientation="portrait"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AB21420A-4373-4636-9911-EC8F32B5E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895B48FC-EF4F-4024-B209-E229FB20C0E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DDB1D2CD-1D37-42DA-9868-A7124AFFF84E}">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TM04036851</ap:Template>
  <ap:DocSecurity>0</ap:DocSecurity>
  <ap:ScaleCrop>false</ap:ScaleCrop>
  <ap:HeadingPairs>
    <vt:vector baseType="variant" size="4">
      <vt:variant>
        <vt:lpstr>أوراق العمل</vt:lpstr>
      </vt:variant>
      <vt:variant>
        <vt:i4>4</vt:i4>
      </vt:variant>
      <vt:variant>
        <vt:lpstr>النطاقات المسماة</vt:lpstr>
      </vt:variant>
      <vt:variant>
        <vt:i4>19</vt:i4>
      </vt:variant>
    </vt:vector>
  </ap:HeadingPairs>
  <ap:TitlesOfParts>
    <vt:vector baseType="lpstr" size="23">
      <vt:lpstr>الأهداف</vt:lpstr>
      <vt:lpstr>النظام الغذائي</vt:lpstr>
      <vt:lpstr>التمارين</vt:lpstr>
      <vt:lpstr>العمليات الحسابية للمخططات</vt:lpstr>
      <vt:lpstr>ColumnTitle2</vt:lpstr>
      <vt:lpstr>ColumnTitle3</vt:lpstr>
      <vt:lpstr>DietLastEnd</vt:lpstr>
      <vt:lpstr>DietPeriod</vt:lpstr>
      <vt:lpstr>DietRowStart</vt:lpstr>
      <vt:lpstr>EndDate</vt:lpstr>
      <vt:lpstr>EndWeight</vt:lpstr>
      <vt:lpstr>ExerciseDateRange</vt:lpstr>
      <vt:lpstr>ExerciseLastEnd</vt:lpstr>
      <vt:lpstr>ExercisePeriod</vt:lpstr>
      <vt:lpstr>ExerciseRowStart</vt:lpstr>
      <vt:lpstr>LossPerDay</vt:lpstr>
      <vt:lpstr>PlanDays</vt:lpstr>
      <vt:lpstr>التمارين!Print_Titles</vt:lpstr>
      <vt:lpstr>'النظام الغذائي'!Print_Titles</vt:lpstr>
      <vt:lpstr>StartDate</vt:lpstr>
      <vt:lpstr>StartWeight</vt:lpstr>
      <vt:lpstr>Subtitle</vt:lpstr>
      <vt:lpstr>WeightGoal</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2022-11-06T06:50:33Z</dcterms:created>
  <dcterms:modified xsi:type="dcterms:W3CDTF">2022-12-14T09:10:05Z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