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21.xml" ContentType="application/vnd.openxmlformats-officedocument.spreadsheetml.table+xml"/>
  <Override PartName="/xl/worksheets/sheet12.xml" ContentType="application/vnd.openxmlformats-officedocument.spreadsheetml.worksheet+xml"/>
  <Override PartName="/xl/tables/table12.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bookViews>
    <workbookView xWindow="0" yWindow="0" windowWidth="21600" windowHeight="10185"/>
  </bookViews>
  <sheets>
    <sheet name="ملخص المصروفات" sheetId="2" r:id="rId1"/>
    <sheet name="دفتر يومية المصروفات" sheetId="1" r:id="rId2"/>
  </sheets>
  <definedNames>
    <definedName name="_xlnm.Print_Titles" localSheetId="1">'دفتر يومية المصروفات'!$2:$2</definedName>
    <definedName name="_xlnm.Print_Titles" localSheetId="0">'ملخص المصروفات'!$2:$2</definedName>
    <definedName name="Title1">ملخص_المصروفات[[#Headers],[التاريخ]]</definedName>
    <definedName name="Title2">السجل[[#Headers],[التاريخ]]</definedName>
    <definedName name="اسم_الفئة" localSheetId="0">'ملخص المصروفات'!A$2</definedName>
    <definedName name="الفئات">INDEX(ملخص_المصروفات[#Headers],1):INDEX(ملخص_المصروفات[#Headers],COUNTA(ملخص_المصروفات[#Headers]))</definedName>
  </definedNames>
  <calcPr calcId="171027"/>
  <fileRecoveryPr autoRecover="0"/>
</workbook>
</file>

<file path=xl/calcChain.xml><?xml version="1.0" encoding="utf-8"?>
<calcChain xmlns="http://schemas.openxmlformats.org/spreadsheetml/2006/main">
  <c r="B3" i="1" l="1"/>
  <c r="B3" i="2" s="1"/>
  <c r="B4" i="1"/>
  <c r="B4" i="2" s="1"/>
  <c r="B5" i="1"/>
  <c r="B6" i="1"/>
  <c r="B6" i="2" s="1"/>
  <c r="B7" i="1"/>
  <c r="B8" i="1"/>
  <c r="B8" i="2" s="1"/>
  <c r="B9" i="1"/>
  <c r="B10" i="1"/>
  <c r="B10" i="2" s="1"/>
  <c r="B11" i="1"/>
  <c r="B12" i="1"/>
  <c r="B12" i="2" s="1"/>
  <c r="B13" i="1"/>
  <c r="B14" i="1"/>
  <c r="B14" i="2" s="1"/>
  <c r="B15" i="1"/>
  <c r="B16" i="1"/>
  <c r="B16" i="2" s="1"/>
  <c r="B17" i="1"/>
  <c r="B17" i="2" l="1"/>
  <c r="B15" i="2"/>
  <c r="B13" i="2"/>
  <c r="B11" i="2"/>
  <c r="B9" i="2"/>
  <c r="B7" i="2"/>
  <c r="B5" i="2"/>
  <c r="F18" i="1"/>
  <c r="F3" i="2"/>
  <c r="I13" i="2"/>
  <c r="D3" i="2"/>
  <c r="E17" i="2"/>
  <c r="F9" i="2"/>
  <c r="H10" i="2"/>
  <c r="J10" i="2"/>
  <c r="D6" i="2"/>
  <c r="E13" i="2"/>
  <c r="F11" i="2"/>
  <c r="D7" i="2"/>
  <c r="H7" i="2"/>
  <c r="E3" i="2"/>
  <c r="C3" i="2"/>
  <c r="J3" i="2"/>
  <c r="D8" i="2"/>
  <c r="H3" i="2"/>
  <c r="E9" i="2"/>
  <c r="H8" i="2"/>
  <c r="G8" i="2"/>
  <c r="I7" i="2"/>
  <c r="F10" i="2"/>
  <c r="H11" i="2"/>
  <c r="F12" i="2"/>
  <c r="D4" i="2"/>
  <c r="G3" i="2"/>
  <c r="I5" i="2"/>
  <c r="C13" i="2"/>
  <c r="C7" i="2"/>
  <c r="K11" i="2"/>
  <c r="K16" i="2"/>
  <c r="D12" i="2"/>
  <c r="F7" i="2"/>
  <c r="H5" i="2"/>
  <c r="I8" i="2"/>
  <c r="J14" i="2"/>
  <c r="F13" i="2"/>
  <c r="J13" i="2"/>
  <c r="G15" i="2"/>
  <c r="H17" i="2"/>
  <c r="K5" i="2"/>
  <c r="G13" i="2"/>
  <c r="E10" i="2"/>
  <c r="C10" i="2"/>
  <c r="D15" i="2"/>
  <c r="D13" i="2"/>
  <c r="C14" i="2"/>
  <c r="C11" i="2"/>
  <c r="E15" i="2"/>
  <c r="G16" i="2"/>
  <c r="D9" i="2"/>
  <c r="J6" i="2"/>
  <c r="C6" i="2"/>
  <c r="C4" i="2"/>
  <c r="J15" i="2"/>
  <c r="J11" i="2"/>
  <c r="I11" i="2"/>
  <c r="C5" i="2"/>
  <c r="J17" i="2"/>
  <c r="E12" i="2"/>
  <c r="C9" i="2"/>
  <c r="E6" i="2"/>
  <c r="H9" i="2"/>
  <c r="H6" i="2"/>
  <c r="G9" i="2"/>
  <c r="C12" i="2"/>
  <c r="C17" i="2"/>
  <c r="H12" i="2"/>
  <c r="G6" i="2"/>
  <c r="G4" i="2"/>
  <c r="C15" i="2"/>
  <c r="J16" i="2"/>
  <c r="J12" i="2"/>
  <c r="I12" i="2"/>
  <c r="G11" i="2"/>
  <c r="K12" i="2"/>
  <c r="H16" i="2"/>
  <c r="K10" i="2"/>
  <c r="D11" i="2"/>
  <c r="K9" i="2"/>
  <c r="K3" i="2"/>
  <c r="I10" i="2"/>
  <c r="D14" i="2"/>
  <c r="J5" i="2"/>
  <c r="E7" i="2"/>
  <c r="G7" i="2"/>
  <c r="C8" i="2"/>
  <c r="H14" i="2"/>
  <c r="K4" i="2"/>
  <c r="K6" i="2"/>
  <c r="F5" i="2"/>
  <c r="G10" i="2"/>
  <c r="K17" i="2"/>
  <c r="C16" i="2"/>
  <c r="J9" i="2"/>
  <c r="F6" i="2"/>
  <c r="K13" i="2"/>
  <c r="F4" i="2"/>
  <c r="G12" i="2"/>
  <c r="F17" i="2"/>
  <c r="H4" i="2"/>
  <c r="F15" i="2"/>
  <c r="E14" i="2"/>
  <c r="I3" i="2"/>
  <c r="F16" i="2"/>
  <c r="K7" i="2"/>
  <c r="G17" i="2"/>
  <c r="E8" i="2"/>
  <c r="J8" i="2"/>
  <c r="I4" i="2"/>
  <c r="E11" i="2"/>
  <c r="G5" i="2"/>
  <c r="D10" i="2"/>
  <c r="F14" i="2"/>
  <c r="I9" i="2"/>
  <c r="G14" i="2"/>
  <c r="D5" i="2"/>
  <c r="J7" i="2"/>
  <c r="D16" i="2"/>
  <c r="E4" i="2"/>
  <c r="K15" i="2"/>
  <c r="K14" i="2"/>
  <c r="D17" i="2"/>
  <c r="E16" i="2"/>
  <c r="H13" i="2"/>
  <c r="E5" i="2"/>
  <c r="I15" i="2"/>
  <c r="I6" i="2"/>
  <c r="F8" i="2"/>
  <c r="K8" i="2"/>
  <c r="H15" i="2"/>
  <c r="J4" i="2"/>
  <c r="I16" i="2"/>
  <c r="I17" i="2"/>
  <c r="I14" i="2"/>
  <c r="G18" i="2" l="1"/>
  <c r="H18" i="2"/>
  <c r="J18" i="2"/>
  <c r="C18" i="2"/>
  <c r="E18" i="2"/>
  <c r="K18" i="2"/>
  <c r="D18" i="2"/>
  <c r="I18" i="2"/>
  <c r="F18" i="2"/>
</calcChain>
</file>

<file path=xl/sharedStrings.xml><?xml version="1.0" encoding="utf-8"?>
<sst xmlns="http://schemas.openxmlformats.org/spreadsheetml/2006/main" count="50" uniqueCount="24">
  <si>
    <t>ملخص المصروفات</t>
  </si>
  <si>
    <t>التاريخ</t>
  </si>
  <si>
    <t>تأمين السيارة</t>
  </si>
  <si>
    <t>مستلزمات المكتب</t>
  </si>
  <si>
    <t>قم بتعديل أسماء "الفئات" في عنوان جدول "ملخص المصروفات" أدناه لتخصيص هذا القالب ليناسب احتياجاتك. إذا كنت بحاجة إلى إضافة فئات إضافية، فانسخ العمود الأخير في الجدول والصقه على يسار العمود المنسوخ. عندما تقوم بتغيير اسم الفئة، سيتم تحديث الصيغ تلقائياً. تأكد من أن هذا الجدول يحتوي على نفس عدد الصفوف الموجودة في ورقة العمل "دفتر يومية المصروفات".</t>
  </si>
  <si>
    <t>الكهرباء</t>
  </si>
  <si>
    <t>الرهن</t>
  </si>
  <si>
    <t>الهاتف</t>
  </si>
  <si>
    <t>‏‏فارغ 1</t>
  </si>
  <si>
    <t>‏‏فارغ 2</t>
  </si>
  <si>
    <t>‏‏فارغ 3</t>
  </si>
  <si>
    <t>فارغ 4</t>
  </si>
  <si>
    <t>دفتر يومية المصروفات</t>
  </si>
  <si>
    <t>الإجماليات</t>
  </si>
  <si>
    <t>الرقم</t>
  </si>
  <si>
    <t>100</t>
  </si>
  <si>
    <t>الوصف</t>
  </si>
  <si>
    <t>Woodgrove Bank</t>
  </si>
  <si>
    <t>City Power &amp; Light</t>
  </si>
  <si>
    <t>Humongous Insurance</t>
  </si>
  <si>
    <t>شركة الهاتف</t>
  </si>
  <si>
    <t>الفئة</t>
  </si>
  <si>
    <t>المبلغ</t>
  </si>
  <si>
    <t>.Litware,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</si>
</sst>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164" formatCode="&quot;$&quot;#,##0.00"/>
    <numFmt numFmtId="165" formatCode="&quot;ر.س.‏&quot;\ #,##0.00_-;;"/>
    <numFmt numFmtId="166" formatCode="&quot;ر.س.‏&quot;\ #,##0.00_-"/>
  </numFmts>
  <fonts count="21" x14ac:knownFonts="1">
    <font>
      <sz val="11"/>
      <color theme="3"/>
      <name val="Tahoma"/>
      <family val="2"/>
    </font>
    <font>
      <sz val="13"/>
      <color theme="3"/>
      <name val="Corbel"/>
      <scheme val="minor"/>
    </font>
    <font>
      <sz val="13"/>
      <color theme="4" tint="-0.499984740745262"/>
      <name val="Corbel"/>
      <scheme val="min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theme="3"/>
      <name val="Tahoma"/>
      <family val="2"/>
    </font>
    <font>
      <sz val="13"/>
      <color theme="4" tint="-0.499984740745262"/>
      <name val="Tahoma"/>
      <family val="2"/>
    </font>
    <font>
      <i/>
      <sz val="11"/>
      <color rgb="FF7F7F7F"/>
      <name val="Tahoma"/>
      <family val="2"/>
    </font>
    <font>
      <sz val="11"/>
      <color rgb="FF006100"/>
      <name val="Tahoma"/>
      <family val="2"/>
    </font>
    <font>
      <b/>
      <i/>
      <sz val="24"/>
      <color theme="4" tint="-0.24994659260841701"/>
      <name val="Tahoma"/>
      <family val="2"/>
    </font>
    <font>
      <sz val="11"/>
      <color theme="4" tint="-0.499984740745262"/>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i/>
      <sz val="24"/>
      <color theme="4" tint="-0.24994659260841701"/>
      <name val="Tahoma"/>
      <family val="2"/>
    </font>
    <font>
      <sz val="11"/>
      <color rgb="FFFF0000"/>
      <name val="Tahoma"/>
      <family val="2"/>
    </font>
  </fonts>
  <fills count="33">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theme="3"/>
      </left>
      <right style="thin">
        <color theme="3"/>
      </right>
      <top style="thin">
        <color theme="3"/>
      </top>
      <bottom style="thin">
        <color theme="3"/>
      </bottom>
      <diagonal/>
    </border>
    <border>
      <left/>
      <right style="thin">
        <color theme="3"/>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8">
    <xf numFmtId="0" fontId="0" fillId="0" borderId="0">
      <alignment horizontal="right" vertical="center" wrapText="1" indent="1"/>
    </xf>
    <xf numFmtId="0" fontId="19" fillId="0" borderId="0">
      <alignment horizontal="left" vertical="top" readingOrder="2"/>
    </xf>
    <xf numFmtId="1" fontId="8" fillId="0" borderId="0" applyFont="0" applyFill="0" applyBorder="0" applyAlignment="0" applyProtection="0"/>
    <xf numFmtId="41" fontId="8" fillId="0" borderId="0" applyFill="0" applyBorder="0" applyAlignment="0" applyProtection="0"/>
    <xf numFmtId="165" fontId="8" fillId="0" borderId="0" applyFont="0" applyFill="0" applyBorder="0" applyProtection="0">
      <alignment horizontal="left" vertical="center" indent="1" readingOrder="2"/>
    </xf>
    <xf numFmtId="164" fontId="9" fillId="0" borderId="0" applyFill="0" applyBorder="0" applyProtection="0">
      <alignment horizontal="right" vertical="center" indent="1"/>
    </xf>
    <xf numFmtId="9" fontId="8" fillId="0" borderId="0" applyFill="0" applyBorder="0" applyAlignment="0" applyProtection="0"/>
    <xf numFmtId="0" fontId="12" fillId="0" borderId="0">
      <alignment horizontal="left" vertical="top"/>
    </xf>
    <xf numFmtId="0" fontId="13" fillId="0" borderId="0" applyNumberFormat="0" applyFill="0" applyBorder="0" applyProtection="0">
      <alignment horizontal="left" vertical="center" indent="1"/>
    </xf>
    <xf numFmtId="0" fontId="9" fillId="0" borderId="0" applyNumberFormat="0" applyFill="0" applyBorder="0" applyAlignment="0" applyProtection="0"/>
    <xf numFmtId="14" fontId="8" fillId="0" borderId="0" applyFont="0" applyFill="0" applyBorder="0" applyProtection="0">
      <alignment horizontal="center" vertical="center" readingOrder="2"/>
    </xf>
    <xf numFmtId="0" fontId="8" fillId="2" borderId="1">
      <alignment vertical="center" wrapText="1" readingOrder="2"/>
    </xf>
    <xf numFmtId="0" fontId="14" fillId="0" borderId="3" applyNumberFormat="0" applyFill="0" applyAlignment="0" applyProtection="0"/>
    <xf numFmtId="0" fontId="14" fillId="0" borderId="0" applyNumberFormat="0" applyFill="0" applyBorder="0" applyAlignment="0" applyProtection="0"/>
    <xf numFmtId="0" fontId="11" fillId="3" borderId="0" applyNumberFormat="0" applyBorder="0" applyAlignment="0" applyProtection="0"/>
    <xf numFmtId="0" fontId="5" fillId="4" borderId="0" applyNumberFormat="0" applyBorder="0" applyAlignment="0" applyProtection="0"/>
    <xf numFmtId="0" fontId="17" fillId="5" borderId="0" applyNumberFormat="0" applyBorder="0" applyAlignment="0" applyProtection="0"/>
    <xf numFmtId="0" fontId="15" fillId="6" borderId="4" applyNumberFormat="0" applyAlignment="0" applyProtection="0"/>
    <xf numFmtId="0" fontId="18" fillId="7" borderId="5" applyNumberFormat="0" applyAlignment="0" applyProtection="0"/>
    <xf numFmtId="0" fontId="6" fillId="7" borderId="4" applyNumberFormat="0" applyAlignment="0" applyProtection="0"/>
    <xf numFmtId="0" fontId="16" fillId="0" borderId="6" applyNumberFormat="0" applyFill="0" applyAlignment="0" applyProtection="0"/>
    <xf numFmtId="0" fontId="7" fillId="8" borderId="7"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4"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cellStyleXfs>
  <cellXfs count="28">
    <xf numFmtId="0" fontId="0" fillId="0" borderId="0" xfId="0">
      <alignment horizontal="right" vertical="center" wrapText="1" indent="1"/>
    </xf>
    <xf numFmtId="0" fontId="0" fillId="0" borderId="0" xfId="0" applyAlignment="1">
      <alignment vertical="center"/>
    </xf>
    <xf numFmtId="0" fontId="0" fillId="0" borderId="0" xfId="0" applyAlignment="1">
      <alignment horizontal="left" vertical="center" indent="1"/>
    </xf>
    <xf numFmtId="0" fontId="0" fillId="0" borderId="0" xfId="0" applyAlignment="1">
      <alignment horizontal="right" vertical="center" wrapText="1" indent="1" readingOrder="2"/>
    </xf>
    <xf numFmtId="0" fontId="0" fillId="0" borderId="0" xfId="0" applyAlignment="1">
      <alignment horizontal="right" vertical="center" indent="1" readingOrder="2"/>
    </xf>
    <xf numFmtId="0" fontId="0" fillId="0" borderId="0" xfId="0" applyAlignment="1">
      <alignment horizontal="right" vertical="center" readingOrder="2"/>
    </xf>
    <xf numFmtId="165" fontId="0" fillId="0" borderId="0" xfId="4" applyFont="1" applyAlignment="1">
      <alignment horizontal="left" vertical="center" indent="1" readingOrder="2"/>
    </xf>
    <xf numFmtId="1" fontId="0" fillId="0" borderId="0" xfId="2" applyFont="1" applyAlignment="1">
      <alignment horizontal="right" vertical="center" indent="1" readingOrder="2"/>
    </xf>
    <xf numFmtId="0" fontId="13" fillId="0" borderId="0" xfId="8" applyAlignment="1">
      <alignment horizontal="right" vertical="center" indent="1" readingOrder="2"/>
    </xf>
    <xf numFmtId="1" fontId="0" fillId="0" borderId="0" xfId="2" applyFont="1" applyBorder="1" applyAlignment="1">
      <alignment horizontal="right" vertical="center" indent="1" readingOrder="2"/>
    </xf>
    <xf numFmtId="0" fontId="13" fillId="0" borderId="0" xfId="8" applyBorder="1" applyAlignment="1">
      <alignment horizontal="right" vertical="center" indent="1" readingOrder="2"/>
    </xf>
    <xf numFmtId="0" fontId="2" fillId="0" borderId="0" xfId="0" applyFont="1" applyAlignment="1">
      <alignment horizontal="right" vertical="center" indent="1" readingOrder="2"/>
    </xf>
    <xf numFmtId="0" fontId="1" fillId="0" borderId="0" xfId="0" applyFont="1" applyAlignment="1">
      <alignment horizontal="right" vertical="center" readingOrder="2"/>
    </xf>
    <xf numFmtId="0" fontId="0" fillId="0" borderId="0" xfId="0" applyFont="1" applyAlignment="1">
      <alignment horizontal="right" vertical="center" wrapText="1" indent="1" readingOrder="2"/>
    </xf>
    <xf numFmtId="0" fontId="0" fillId="0" borderId="0" xfId="0" applyFont="1">
      <alignment horizontal="right" vertical="center" wrapText="1" indent="1"/>
    </xf>
    <xf numFmtId="0" fontId="0" fillId="0" borderId="0" xfId="0" applyFont="1" applyAlignment="1">
      <alignment horizontal="right" vertical="center" indent="1" readingOrder="2"/>
    </xf>
    <xf numFmtId="0" fontId="0" fillId="0" borderId="0" xfId="0" applyFont="1" applyFill="1" applyAlignment="1">
      <alignment horizontal="right" vertical="center" wrapText="1" indent="1" readingOrder="2"/>
    </xf>
    <xf numFmtId="0" fontId="0" fillId="0" borderId="0" xfId="0" applyFont="1" applyAlignment="1">
      <alignment horizontal="left" vertical="center" indent="1"/>
    </xf>
    <xf numFmtId="0" fontId="0" fillId="0" borderId="0" xfId="0" applyFont="1" applyAlignment="1">
      <alignment horizontal="right" vertical="center" readingOrder="2"/>
    </xf>
    <xf numFmtId="0" fontId="0" fillId="0" borderId="0" xfId="0" applyFont="1" applyAlignment="1">
      <alignment vertical="center"/>
    </xf>
    <xf numFmtId="14" fontId="0" fillId="0" borderId="0" xfId="10" applyFont="1">
      <alignment horizontal="center" vertical="center" readingOrder="2"/>
    </xf>
    <xf numFmtId="165" fontId="0" fillId="0" borderId="0" xfId="0" applyNumberFormat="1" applyFont="1" applyAlignment="1">
      <alignment horizontal="left" vertical="center" indent="1" readingOrder="2"/>
    </xf>
    <xf numFmtId="14" fontId="0" fillId="0" borderId="0" xfId="10" applyFont="1" applyBorder="1">
      <alignment horizontal="center" vertical="center" readingOrder="2"/>
    </xf>
    <xf numFmtId="166" fontId="2" fillId="0" borderId="0" xfId="0" applyNumberFormat="1" applyFont="1" applyBorder="1" applyAlignment="1">
      <alignment horizontal="left" vertical="center" indent="1" readingOrder="2"/>
    </xf>
    <xf numFmtId="0" fontId="0" fillId="2" borderId="1" xfId="11" applyFont="1" applyAlignment="1">
      <alignment horizontal="right" vertical="center" wrapText="1" readingOrder="2"/>
    </xf>
    <xf numFmtId="0" fontId="19" fillId="0" borderId="0" xfId="1" applyFont="1" applyAlignment="1">
      <alignment horizontal="right" vertical="top" readingOrder="2"/>
    </xf>
    <xf numFmtId="0" fontId="19" fillId="0" borderId="2" xfId="1" applyFont="1" applyBorder="1" applyAlignment="1">
      <alignment horizontal="right" vertical="top" readingOrder="2"/>
    </xf>
    <xf numFmtId="0" fontId="19" fillId="0" borderId="0" xfId="1" applyAlignment="1">
      <alignment horizontal="right" vertical="top" readingOrder="2"/>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5" builtinId="27" customBuiltin="1"/>
    <cellStyle name="Calculation" xfId="19" builtinId="22" customBuiltin="1"/>
    <cellStyle name="Check Cell" xfId="21" builtinId="23" customBuiltin="1"/>
    <cellStyle name="Comma" xfId="2" builtinId="3" customBuiltin="1"/>
    <cellStyle name="Comma [0]" xfId="3" builtinId="6" customBuiltin="1"/>
    <cellStyle name="Currency" xfId="4" builtinId="4" customBuiltin="1"/>
    <cellStyle name="Currency [0]" xfId="5" builtinId="7" customBuiltin="1"/>
    <cellStyle name="Explanatory Text" xfId="23" builtinId="53" customBuiltin="1"/>
    <cellStyle name="Good" xfId="14" builtinId="26" customBuiltin="1"/>
    <cellStyle name="Heading 1" xfId="7" builtinId="16" customBuiltin="1"/>
    <cellStyle name="Heading 2" xfId="8"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11" builtinId="10" customBuiltin="1"/>
    <cellStyle name="Output" xfId="18" builtinId="21" customBuiltin="1"/>
    <cellStyle name="Percent" xfId="6" builtinId="5" customBuiltin="1"/>
    <cellStyle name="Title" xfId="1" builtinId="15" customBuiltin="1"/>
    <cellStyle name="Total" xfId="9" builtinId="25" customBuiltin="1"/>
    <cellStyle name="Warning Text" xfId="22" builtinId="11" customBuiltin="1"/>
    <cellStyle name="التاريخ" xfId="10"/>
  </cellStyles>
  <dxfs count="24">
    <dxf>
      <font>
        <b val="0"/>
        <i val="0"/>
        <strike val="0"/>
        <condense val="0"/>
        <extend val="0"/>
        <outline val="0"/>
        <shadow val="0"/>
        <u val="none"/>
        <vertAlign val="baseline"/>
        <sz val="13"/>
        <color theme="4" tint="-0.499984740745262"/>
        <name val="Tahoma"/>
        <scheme val="minor"/>
      </font>
      <numFmt numFmtId="166" formatCode="&quot;ر.س.‏&quot;\ #,##0.00_-"/>
      <alignment horizontal="left" vertical="center" textRotation="0" wrapText="0" indent="1" justifyLastLine="0" shrinkToFit="0" readingOrder="2"/>
      <border diagonalUp="0" diagonalDown="0" outline="0">
        <left/>
        <right/>
        <top/>
        <bottom/>
      </border>
    </dxf>
    <dxf>
      <font>
        <b val="0"/>
        <i val="0"/>
        <strike val="0"/>
        <condense val="0"/>
        <extend val="0"/>
        <outline val="0"/>
        <shadow val="0"/>
        <u val="none"/>
        <vertAlign val="baseline"/>
        <sz val="13"/>
        <color theme="3"/>
        <name val="Tahoma"/>
        <scheme val="minor"/>
      </font>
      <alignment horizontal="right" vertical="center" textRotation="0" wrapText="0" indent="0" justifyLastLine="0" shrinkToFit="0" readingOrder="2"/>
    </dxf>
    <dxf>
      <font>
        <b val="0"/>
        <i val="0"/>
        <strike val="0"/>
        <condense val="0"/>
        <extend val="0"/>
        <outline val="0"/>
        <shadow val="0"/>
        <u val="none"/>
        <vertAlign val="baseline"/>
        <sz val="13"/>
        <color theme="3"/>
        <name val="Tahoma"/>
        <scheme val="minor"/>
      </font>
      <alignment horizontal="right" vertical="center" textRotation="0" wrapText="0" indent="0" justifyLastLine="0" shrinkToFit="0" readingOrder="2"/>
    </dxf>
    <dxf>
      <alignment horizontal="right" vertical="center" textRotation="0" wrapText="0" indent="1" justifyLastLine="0" shrinkToFit="0" readingOrder="2"/>
    </dxf>
    <dxf>
      <font>
        <b val="0"/>
        <i val="0"/>
        <strike val="0"/>
        <condense val="0"/>
        <extend val="0"/>
        <outline val="0"/>
        <shadow val="0"/>
        <u val="none"/>
        <vertAlign val="baseline"/>
        <sz val="13"/>
        <color theme="4" tint="-0.499984740745262"/>
        <name val="Tahoma"/>
        <scheme val="minor"/>
      </font>
      <alignment horizontal="right" vertical="center" textRotation="0" wrapText="0" indent="1" justifyLastLine="0" shrinkToFit="0" readingOrder="2"/>
    </dxf>
    <dxf>
      <font>
        <strike val="0"/>
        <outline val="0"/>
        <shadow val="0"/>
        <u val="none"/>
        <vertAlign val="baseline"/>
        <sz val="13"/>
        <color theme="3"/>
        <name val="Corbel"/>
        <scheme val="minor"/>
      </font>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font>
        <b val="0"/>
        <i val="0"/>
        <strike val="0"/>
        <condense val="0"/>
        <extend val="0"/>
        <outline val="0"/>
        <shadow val="0"/>
        <u val="none"/>
        <vertAlign val="baseline"/>
        <sz val="11"/>
        <color theme="3"/>
        <name val="Tahoma"/>
        <scheme val="none"/>
      </font>
      <numFmt numFmtId="165" formatCode="&quot;ر.س.‏&quot;\ #,##0.00_-;;"/>
      <alignment horizontal="left" vertical="center" textRotation="0" wrapText="0" indent="1" justifyLastLine="0" shrinkToFit="0" readingOrder="2"/>
    </dxf>
    <dxf>
      <numFmt numFmtId="165" formatCode="&quot;ر.س.‏&quot;\ #,##0.00_-;;"/>
    </dxf>
    <dxf>
      <font>
        <strike val="0"/>
        <outline val="0"/>
        <shadow val="0"/>
        <u val="none"/>
        <vertAlign val="baseline"/>
        <name val="Tahoma"/>
        <scheme val="none"/>
      </font>
      <numFmt numFmtId="165" formatCode="&quot;ر.س.‏&quot;\ #,##0.00_-;;"/>
    </dxf>
    <dxf>
      <font>
        <strike val="0"/>
        <outline val="0"/>
        <shadow val="0"/>
        <u val="none"/>
        <vertAlign val="baseline"/>
        <name val="Tahoma"/>
        <scheme val="none"/>
      </font>
    </dxf>
    <dxf>
      <font>
        <strike val="0"/>
        <outline val="0"/>
        <shadow val="0"/>
        <u val="none"/>
        <vertAlign val="baseline"/>
        <name val="Tahoma"/>
        <scheme val="none"/>
      </font>
    </dxf>
    <dxf>
      <fill>
        <patternFill patternType="solid">
          <fgColor auto="1"/>
          <bgColor theme="2" tint="-9.9917600024414813E-2"/>
        </patternFill>
      </fill>
    </dxf>
    <dxf>
      <font>
        <b/>
        <i val="0"/>
        <color theme="4" tint="-0.499984740745262"/>
      </font>
      <border>
        <top style="dotted">
          <color theme="3"/>
        </top>
      </border>
    </dxf>
    <dxf>
      <font>
        <b/>
        <i val="0"/>
        <color theme="0" tint="-4.9989318521683403E-2"/>
      </font>
      <fill>
        <patternFill>
          <bgColor theme="3"/>
        </patternFill>
      </fill>
      <border diagonalUp="0" diagonalDown="0">
        <left/>
        <right/>
        <top/>
        <bottom/>
        <vertical/>
        <horizontal/>
      </border>
    </dxf>
    <dxf>
      <border>
        <left style="dotted">
          <color theme="3"/>
        </left>
        <right style="dotted">
          <color theme="3"/>
        </right>
        <bottom style="dotted">
          <color theme="3"/>
        </bottom>
        <vertical style="dotted">
          <color theme="3"/>
        </vertical>
      </border>
    </dxf>
  </dxfs>
  <tableStyles count="1" defaultTableStyle="نمط المصروفات" defaultPivotStyle="PivotStyleLight16">
    <tableStyle name="نمط المصروفات" pivot="0" count="4">
      <tableStyleElement type="wholeTable" dxfId="23"/>
      <tableStyleElement type="headerRow" dxfId="22"/>
      <tableStyleElement type="totalRow" dxfId="21"/>
      <tableStyleElement type="first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tables/table12.xml><?xml version="1.0" encoding="utf-8"?>
<table xmlns="http://schemas.openxmlformats.org/spreadsheetml/2006/main" id="2" name="ملخص_المصروفات" displayName="ملخص_المصروفات" ref="B2:K18" totalsRowCount="1" headerRowDxfId="19" dataDxfId="18" totalsRowDxfId="17" dataCellStyle="Currency" totalsRowCellStyle="Currency">
  <autoFilter ref="B2:K17"/>
  <tableColumns count="10">
    <tableColumn id="1" name="التاريخ" totalsRowDxfId="16" dataCellStyle="التاريخ">
      <calculatedColumnFormula>IFERROR(INDEX(السجل[],ROW(A1),1),"")</calculatedColumnFormula>
    </tableColumn>
    <tableColumn id="9" name="تأمين السيارة" totalsRowFunction="sum" totalsRowDxfId="15" dataCellStyle="Currency">
      <calculatedColumnFormula>IFERROR(INDIRECT("السجل[@المبلغ]")*(INDIRECT("السجل[@الفئة]")=اسم_الفئة),"")</calculatedColumnFormula>
    </tableColumn>
    <tableColumn id="10" name="مستلزمات المكتب" totalsRowFunction="sum" totalsRowDxfId="14" dataCellStyle="Currency">
      <calculatedColumnFormula>IFERROR(INDIRECT("السجل[@المبلغ]")*(INDIRECT("السجل[@الفئة]")=اسم_الفئة),"")</calculatedColumnFormula>
    </tableColumn>
    <tableColumn id="11" name="الكهرباء" totalsRowFunction="sum" totalsRowDxfId="13" dataCellStyle="Currency">
      <calculatedColumnFormula>IFERROR(INDIRECT("السجل[@المبلغ]")*(INDIRECT("السجل[@الفئة]")=اسم_الفئة),"")</calculatedColumnFormula>
    </tableColumn>
    <tableColumn id="12" name="الرهن" totalsRowFunction="sum" totalsRowDxfId="12" dataCellStyle="Currency">
      <calculatedColumnFormula>IFERROR(INDIRECT("السجل[@المبلغ]")*(INDIRECT("السجل[@الفئة]")=اسم_الفئة),"")</calculatedColumnFormula>
    </tableColumn>
    <tableColumn id="13" name="الهاتف" totalsRowFunction="sum" totalsRowDxfId="11" dataCellStyle="Currency">
      <calculatedColumnFormula>IFERROR(INDIRECT("السجل[@المبلغ]")*(INDIRECT("السجل[@الفئة]")=اسم_الفئة),"")</calculatedColumnFormula>
    </tableColumn>
    <tableColumn id="15" name="‏‏فارغ 1" totalsRowFunction="sum" totalsRowDxfId="10" dataCellStyle="Currency">
      <calculatedColumnFormula>IFERROR(INDIRECT("السجل[@المبلغ]")*(INDIRECT("السجل[@الفئة]")=اسم_الفئة),"")</calculatedColumnFormula>
    </tableColumn>
    <tableColumn id="16" name="‏‏فارغ 2" totalsRowFunction="sum" totalsRowDxfId="9" dataCellStyle="Currency">
      <calculatedColumnFormula>IFERROR(INDIRECT("السجل[@المبلغ]")*(INDIRECT("السجل[@الفئة]")=اسم_الفئة),"")</calculatedColumnFormula>
    </tableColumn>
    <tableColumn id="17" name="‏‏فارغ 3" totalsRowFunction="sum" totalsRowDxfId="8" dataCellStyle="Currency">
      <calculatedColumnFormula>IFERROR(INDIRECT("السجل[@المبلغ]")*(INDIRECT("السجل[@الفئة]")=اسم_الفئة),"")</calculatedColumnFormula>
    </tableColumn>
    <tableColumn id="18" name="فارغ 4" totalsRowFunction="sum" totalsRowDxfId="7" dataCellStyle="Currency">
      <calculatedColumnFormula>IFERROR(INDIRECT("السجل[@المبلغ]")*(INDIRECT("السجل[@الفئة]")=اسم_الفئة),"")</calculatedColumnFormula>
    </tableColumn>
  </tableColumns>
  <tableStyleInfo name="نمط المصروفات" showFirstColumn="0" showLastColumn="0" showRowStripes="1" showColumnStripes="0"/>
  <extLst>
    <ext xmlns:x14="http://schemas.microsoft.com/office/spreadsheetml/2009/9/main" uri="{504A1905-F514-4f6f-8877-14C23A59335A}">
      <x14:table altTextSummary="قم بتعديل &quot;أسماء الفئات&quot; في هذا الجدول. يتم تحديث المبلغ لكل فئة تلقائياًَ. لإضافة الفئات، انسخ عمود الجدول الأخير والصقه على يسار العمود المنسوخ"/>
    </ext>
  </extLst>
</table>
</file>

<file path=xl/tables/table21.xml><?xml version="1.0" encoding="utf-8"?>
<table xmlns="http://schemas.openxmlformats.org/spreadsheetml/2006/main" id="1" name="السجل" displayName="السجل" ref="B2:F18" totalsRowCount="1" dataDxfId="6" totalsRowDxfId="5">
  <autoFilter ref="B2:F17"/>
  <tableColumns count="5">
    <tableColumn id="1" name="التاريخ" totalsRowLabel="الإجماليات" totalsRowDxfId="4" dataCellStyle="التاريخ"/>
    <tableColumn id="2" name="الرقم" dataDxfId="3" dataCellStyle="Comma"/>
    <tableColumn id="3" name="الوصف" totalsRowDxfId="2"/>
    <tableColumn id="4" name="الفئة" totalsRowDxfId="1"/>
    <tableColumn id="5" name="المبلغ" totalsRowFunction="sum" totalsRowDxfId="0" dataCellStyle="Currency"/>
  </tableColumns>
  <tableStyleInfo name="نمط المصروفات" showFirstColumn="0" showLastColumn="0" showRowStripes="1" showColumnStripes="0"/>
  <extLst>
    <ext xmlns:x14="http://schemas.microsoft.com/office/spreadsheetml/2009/9/main" uri="{504A1905-F514-4f6f-8877-14C23A59335A}">
      <x14:table altTextSummary="أدخل &quot;التاريخ&quot; و&quot;العدد&quot; و&quot;الوصف&quot; و&quot;المبلغ&quot;، وحدد الفئة في هذا الجدول"/>
    </ext>
  </extLst>
</table>
</file>

<file path=xl/theme/theme11.xml><?xml version="1.0" encoding="utf-8"?>
<a:theme xmlns:a="http://schemas.openxmlformats.org/drawingml/2006/main" name="Office Theme">
  <a:themeElements>
    <a:clrScheme name="Disbursement Journal">
      <a:dk1>
        <a:sysClr val="windowText" lastClr="000000"/>
      </a:dk1>
      <a:lt1>
        <a:sysClr val="window" lastClr="FFFFFF"/>
      </a:lt1>
      <a:dk2>
        <a:srgbClr val="343838"/>
      </a:dk2>
      <a:lt2>
        <a:srgbClr val="F7F7F5"/>
      </a:lt2>
      <a:accent1>
        <a:srgbClr val="1EB4CC"/>
      </a:accent1>
      <a:accent2>
        <a:srgbClr val="96C030"/>
      </a:accent2>
      <a:accent3>
        <a:srgbClr val="F09912"/>
      </a:accent3>
      <a:accent4>
        <a:srgbClr val="DB4D75"/>
      </a:accent4>
      <a:accent5>
        <a:srgbClr val="95519D"/>
      </a:accent5>
      <a:accent6>
        <a:srgbClr val="EBC747"/>
      </a:accent6>
      <a:hlink>
        <a:srgbClr val="00B4CC"/>
      </a:hlink>
      <a:folHlink>
        <a:srgbClr val="95519D"/>
      </a:folHlink>
    </a:clrScheme>
    <a:fontScheme name="Corbel">
      <a:maj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orbel" panose="020B0503020204020204"/>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2.xml" Id="rId2" /><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L18"/>
  <sheetViews>
    <sheetView showGridLines="0" rightToLeft="1" tabSelected="1" zoomScaleNormal="100" workbookViewId="0"/>
  </sheetViews>
  <sheetFormatPr defaultColWidth="18.25" defaultRowHeight="30" customHeight="1" x14ac:dyDescent="0.2"/>
  <cols>
    <col min="1" max="1" width="2.625" style="14" customWidth="1"/>
    <col min="2" max="11" width="20.625" style="14" customWidth="1"/>
    <col min="12" max="12" width="2.625" style="14" customWidth="1"/>
    <col min="13" max="16384" width="18.25" style="14"/>
  </cols>
  <sheetData>
    <row r="1" spans="1:12" ht="52.5" customHeight="1" x14ac:dyDescent="0.2">
      <c r="A1" s="13"/>
      <c r="B1" s="25" t="s">
        <v>0</v>
      </c>
      <c r="C1" s="25"/>
      <c r="D1" s="26"/>
      <c r="E1" s="24" t="s">
        <v>4</v>
      </c>
      <c r="F1" s="24"/>
      <c r="G1" s="24"/>
      <c r="H1" s="24"/>
      <c r="I1" s="24"/>
      <c r="J1" s="24"/>
      <c r="K1" s="24"/>
    </row>
    <row r="2" spans="1:12" s="17" customFormat="1" ht="30" customHeight="1" x14ac:dyDescent="0.2">
      <c r="A2" s="15"/>
      <c r="B2" s="16" t="s">
        <v>1</v>
      </c>
      <c r="C2" s="13" t="s">
        <v>2</v>
      </c>
      <c r="D2" s="13" t="s">
        <v>3</v>
      </c>
      <c r="E2" s="13" t="s">
        <v>5</v>
      </c>
      <c r="F2" s="13" t="s">
        <v>6</v>
      </c>
      <c r="G2" t="s">
        <v>7</v>
      </c>
      <c r="H2" s="13" t="s">
        <v>8</v>
      </c>
      <c r="I2" s="13" t="s">
        <v>9</v>
      </c>
      <c r="J2" s="13" t="s">
        <v>10</v>
      </c>
      <c r="K2" s="13" t="s">
        <v>11</v>
      </c>
      <c r="L2" s="14"/>
    </row>
    <row r="3" spans="1:12" s="19" customFormat="1" ht="30" customHeight="1" x14ac:dyDescent="0.2">
      <c r="A3" s="18"/>
      <c r="B3" s="20">
        <f ca="1">IFERROR(INDEX(السجل[],ROW(A1),1),"")</f>
        <v>43194</v>
      </c>
      <c r="C3" s="6">
        <f t="shared" ref="C3:K17" ca="1" si="0">IFERROR(INDIRECT("السجل[@المبلغ]")*(INDIRECT("السجل[@الفئة]")=اسم_الفئة),"")</f>
        <v>0</v>
      </c>
      <c r="D3" s="6">
        <f t="shared" ca="1" si="0"/>
        <v>0</v>
      </c>
      <c r="E3" s="6">
        <f t="shared" ca="1" si="0"/>
        <v>0</v>
      </c>
      <c r="F3" s="6">
        <f t="shared" ca="1" si="0"/>
        <v>1200</v>
      </c>
      <c r="G3" s="6">
        <f t="shared" ca="1" si="0"/>
        <v>0</v>
      </c>
      <c r="H3" s="6">
        <f t="shared" ca="1" si="0"/>
        <v>0</v>
      </c>
      <c r="I3" s="6">
        <f t="shared" ca="1" si="0"/>
        <v>0</v>
      </c>
      <c r="J3" s="6">
        <f t="shared" ca="1" si="0"/>
        <v>0</v>
      </c>
      <c r="K3" s="6">
        <f t="shared" ca="1" si="0"/>
        <v>0</v>
      </c>
      <c r="L3" s="14"/>
    </row>
    <row r="4" spans="1:12" s="19" customFormat="1" ht="30" customHeight="1" x14ac:dyDescent="0.2">
      <c r="A4" s="18"/>
      <c r="B4" s="20">
        <f ca="1">IFERROR(INDEX(السجل[],ROW(A2),1),"")</f>
        <v>43199</v>
      </c>
      <c r="C4" s="6">
        <f t="shared" ca="1" si="0"/>
        <v>0</v>
      </c>
      <c r="D4" s="6">
        <f t="shared" ca="1" si="0"/>
        <v>0</v>
      </c>
      <c r="E4" s="6">
        <f t="shared" ca="1" si="0"/>
        <v>85</v>
      </c>
      <c r="F4" s="6">
        <f t="shared" ca="1" si="0"/>
        <v>0</v>
      </c>
      <c r="G4" s="6">
        <f t="shared" ca="1" si="0"/>
        <v>0</v>
      </c>
      <c r="H4" s="6">
        <f t="shared" ca="1" si="0"/>
        <v>0</v>
      </c>
      <c r="I4" s="6">
        <f t="shared" ca="1" si="0"/>
        <v>0</v>
      </c>
      <c r="J4" s="6">
        <f t="shared" ca="1" si="0"/>
        <v>0</v>
      </c>
      <c r="K4" s="6">
        <f t="shared" ca="1" si="0"/>
        <v>0</v>
      </c>
      <c r="L4" s="14"/>
    </row>
    <row r="5" spans="1:12" s="19" customFormat="1" ht="30" customHeight="1" x14ac:dyDescent="0.2">
      <c r="A5" s="18"/>
      <c r="B5" s="20">
        <f ca="1">IFERROR(INDEX(السجل[],ROW(A3),1),"")</f>
        <v>43204</v>
      </c>
      <c r="C5" s="6">
        <f t="shared" ca="1" si="0"/>
        <v>100</v>
      </c>
      <c r="D5" s="6">
        <f t="shared" ca="1" si="0"/>
        <v>0</v>
      </c>
      <c r="E5" s="6">
        <f t="shared" ca="1" si="0"/>
        <v>0</v>
      </c>
      <c r="F5" s="6">
        <f t="shared" ca="1" si="0"/>
        <v>0</v>
      </c>
      <c r="G5" s="6">
        <f t="shared" ca="1" si="0"/>
        <v>0</v>
      </c>
      <c r="H5" s="6">
        <f t="shared" ca="1" si="0"/>
        <v>0</v>
      </c>
      <c r="I5" s="6">
        <f t="shared" ca="1" si="0"/>
        <v>0</v>
      </c>
      <c r="J5" s="6">
        <f t="shared" ca="1" si="0"/>
        <v>0</v>
      </c>
      <c r="K5" s="6">
        <f t="shared" ca="1" si="0"/>
        <v>0</v>
      </c>
      <c r="L5" s="14"/>
    </row>
    <row r="6" spans="1:12" s="19" customFormat="1" ht="30" customHeight="1" x14ac:dyDescent="0.2">
      <c r="A6" s="18"/>
      <c r="B6" s="20">
        <f ca="1">IFERROR(INDEX(السجل[],ROW(A4),1),"")</f>
        <v>43209</v>
      </c>
      <c r="C6" s="6">
        <f t="shared" ca="1" si="0"/>
        <v>0</v>
      </c>
      <c r="D6" s="6">
        <f t="shared" ca="1" si="0"/>
        <v>0</v>
      </c>
      <c r="E6" s="6">
        <f t="shared" ca="1" si="0"/>
        <v>0</v>
      </c>
      <c r="F6" s="6">
        <f t="shared" ca="1" si="0"/>
        <v>1200</v>
      </c>
      <c r="G6" s="6">
        <f t="shared" ca="1" si="0"/>
        <v>0</v>
      </c>
      <c r="H6" s="6">
        <f t="shared" ca="1" si="0"/>
        <v>0</v>
      </c>
      <c r="I6" s="6">
        <f t="shared" ca="1" si="0"/>
        <v>0</v>
      </c>
      <c r="J6" s="6">
        <f t="shared" ca="1" si="0"/>
        <v>0</v>
      </c>
      <c r="K6" s="6">
        <f t="shared" ca="1" si="0"/>
        <v>0</v>
      </c>
      <c r="L6" s="14"/>
    </row>
    <row r="7" spans="1:12" s="19" customFormat="1" ht="30" customHeight="1" x14ac:dyDescent="0.2">
      <c r="A7" s="18"/>
      <c r="B7" s="20">
        <f ca="1">IFERROR(INDEX(السجل[],ROW(A5),1),"")</f>
        <v>43214</v>
      </c>
      <c r="C7" s="6">
        <f t="shared" ca="1" si="0"/>
        <v>0</v>
      </c>
      <c r="D7" s="6">
        <f t="shared" ca="1" si="0"/>
        <v>0</v>
      </c>
      <c r="E7" s="6">
        <f t="shared" ca="1" si="0"/>
        <v>0</v>
      </c>
      <c r="F7" s="6">
        <f t="shared" ca="1" si="0"/>
        <v>99</v>
      </c>
      <c r="G7" s="6">
        <f t="shared" ca="1" si="0"/>
        <v>0</v>
      </c>
      <c r="H7" s="6">
        <f t="shared" ca="1" si="0"/>
        <v>0</v>
      </c>
      <c r="I7" s="6">
        <f t="shared" ca="1" si="0"/>
        <v>0</v>
      </c>
      <c r="J7" s="6">
        <f t="shared" ca="1" si="0"/>
        <v>0</v>
      </c>
      <c r="K7" s="6">
        <f t="shared" ca="1" si="0"/>
        <v>0</v>
      </c>
      <c r="L7" s="14"/>
    </row>
    <row r="8" spans="1:12" s="19" customFormat="1" ht="30" customHeight="1" x14ac:dyDescent="0.2">
      <c r="A8" s="18"/>
      <c r="B8" s="20">
        <f ca="1">IFERROR(INDEX(السجل[],ROW(A6),1),"")</f>
        <v>43219</v>
      </c>
      <c r="C8" s="6">
        <f t="shared" ca="1" si="0"/>
        <v>0</v>
      </c>
      <c r="D8" s="6">
        <f t="shared" ca="1" si="0"/>
        <v>0</v>
      </c>
      <c r="E8" s="6">
        <f t="shared" ca="1" si="0"/>
        <v>0</v>
      </c>
      <c r="F8" s="6">
        <f t="shared" ca="1" si="0"/>
        <v>0</v>
      </c>
      <c r="G8" s="6">
        <f t="shared" ca="1" si="0"/>
        <v>68</v>
      </c>
      <c r="H8" s="6">
        <f t="shared" ca="1" si="0"/>
        <v>0</v>
      </c>
      <c r="I8" s="6">
        <f t="shared" ca="1" si="0"/>
        <v>0</v>
      </c>
      <c r="J8" s="6">
        <f t="shared" ca="1" si="0"/>
        <v>0</v>
      </c>
      <c r="K8" s="6">
        <f t="shared" ca="1" si="0"/>
        <v>0</v>
      </c>
      <c r="L8" s="14"/>
    </row>
    <row r="9" spans="1:12" s="19" customFormat="1" ht="30" customHeight="1" x14ac:dyDescent="0.2">
      <c r="A9" s="18"/>
      <c r="B9" s="20">
        <f ca="1">IFERROR(INDEX(السجل[],ROW(A7),1),"")</f>
        <v>43224</v>
      </c>
      <c r="C9" s="6">
        <f t="shared" ca="1" si="0"/>
        <v>100</v>
      </c>
      <c r="D9" s="6">
        <f t="shared" ca="1" si="0"/>
        <v>0</v>
      </c>
      <c r="E9" s="6">
        <f t="shared" ca="1" si="0"/>
        <v>0</v>
      </c>
      <c r="F9" s="6">
        <f t="shared" ca="1" si="0"/>
        <v>0</v>
      </c>
      <c r="G9" s="6">
        <f t="shared" ca="1" si="0"/>
        <v>0</v>
      </c>
      <c r="H9" s="6">
        <f t="shared" ca="1" si="0"/>
        <v>0</v>
      </c>
      <c r="I9" s="6">
        <f t="shared" ca="1" si="0"/>
        <v>0</v>
      </c>
      <c r="J9" s="6">
        <f t="shared" ca="1" si="0"/>
        <v>0</v>
      </c>
      <c r="K9" s="6">
        <f t="shared" ca="1" si="0"/>
        <v>0</v>
      </c>
      <c r="L9" s="14"/>
    </row>
    <row r="10" spans="1:12" s="19" customFormat="1" ht="30" customHeight="1" x14ac:dyDescent="0.2">
      <c r="A10" s="18"/>
      <c r="B10" s="20">
        <f ca="1">IFERROR(INDEX(السجل[],ROW(A8),1),"")</f>
        <v>43229</v>
      </c>
      <c r="C10" s="6">
        <f t="shared" ca="1" si="0"/>
        <v>0</v>
      </c>
      <c r="D10" s="6">
        <f t="shared" ca="1" si="0"/>
        <v>345</v>
      </c>
      <c r="E10" s="6">
        <f t="shared" ca="1" si="0"/>
        <v>0</v>
      </c>
      <c r="F10" s="6">
        <f t="shared" ca="1" si="0"/>
        <v>0</v>
      </c>
      <c r="G10" s="6">
        <f t="shared" ca="1" si="0"/>
        <v>0</v>
      </c>
      <c r="H10" s="6">
        <f t="shared" ca="1" si="0"/>
        <v>0</v>
      </c>
      <c r="I10" s="6">
        <f t="shared" ca="1" si="0"/>
        <v>0</v>
      </c>
      <c r="J10" s="6">
        <f t="shared" ca="1" si="0"/>
        <v>0</v>
      </c>
      <c r="K10" s="6">
        <f t="shared" ca="1" si="0"/>
        <v>0</v>
      </c>
      <c r="L10" s="14"/>
    </row>
    <row r="11" spans="1:12" s="19" customFormat="1" ht="30" customHeight="1" x14ac:dyDescent="0.2">
      <c r="A11" s="18"/>
      <c r="B11" s="20">
        <f ca="1">IFERROR(INDEX(السجل[],ROW(A9),1),"")</f>
        <v>43234</v>
      </c>
      <c r="C11" s="6">
        <f t="shared" ca="1" si="0"/>
        <v>0</v>
      </c>
      <c r="D11" s="6">
        <f t="shared" ca="1" si="0"/>
        <v>0</v>
      </c>
      <c r="E11" s="6">
        <f t="shared" ca="1" si="0"/>
        <v>0</v>
      </c>
      <c r="F11" s="6">
        <f t="shared" ca="1" si="0"/>
        <v>1200</v>
      </c>
      <c r="G11" s="6">
        <f t="shared" ca="1" si="0"/>
        <v>0</v>
      </c>
      <c r="H11" s="6">
        <f t="shared" ca="1" si="0"/>
        <v>0</v>
      </c>
      <c r="I11" s="6">
        <f t="shared" ca="1" si="0"/>
        <v>0</v>
      </c>
      <c r="J11" s="6">
        <f t="shared" ca="1" si="0"/>
        <v>0</v>
      </c>
      <c r="K11" s="6">
        <f t="shared" ca="1" si="0"/>
        <v>0</v>
      </c>
      <c r="L11" s="14"/>
    </row>
    <row r="12" spans="1:12" s="19" customFormat="1" ht="30" customHeight="1" x14ac:dyDescent="0.2">
      <c r="A12" s="18"/>
      <c r="B12" s="20">
        <f ca="1">IFERROR(INDEX(السجل[],ROW(A10),1),"")</f>
        <v>43239</v>
      </c>
      <c r="C12" s="6">
        <f t="shared" ca="1" si="0"/>
        <v>0</v>
      </c>
      <c r="D12" s="6">
        <f t="shared" ca="1" si="0"/>
        <v>0</v>
      </c>
      <c r="E12" s="6">
        <f t="shared" ca="1" si="0"/>
        <v>74</v>
      </c>
      <c r="F12" s="6">
        <f t="shared" ca="1" si="0"/>
        <v>0</v>
      </c>
      <c r="G12" s="6">
        <f t="shared" ca="1" si="0"/>
        <v>0</v>
      </c>
      <c r="H12" s="6">
        <f t="shared" ca="1" si="0"/>
        <v>0</v>
      </c>
      <c r="I12" s="6">
        <f t="shared" ca="1" si="0"/>
        <v>0</v>
      </c>
      <c r="J12" s="6">
        <f t="shared" ca="1" si="0"/>
        <v>0</v>
      </c>
      <c r="K12" s="6">
        <f t="shared" ca="1" si="0"/>
        <v>0</v>
      </c>
      <c r="L12" s="14"/>
    </row>
    <row r="13" spans="1:12" s="19" customFormat="1" ht="30" customHeight="1" x14ac:dyDescent="0.2">
      <c r="A13" s="18"/>
      <c r="B13" s="20">
        <f ca="1">IFERROR(INDEX(السجل[],ROW(A11),1),"")</f>
        <v>43244</v>
      </c>
      <c r="C13" s="6">
        <f t="shared" ca="1" si="0"/>
        <v>0</v>
      </c>
      <c r="D13" s="6">
        <f t="shared" ca="1" si="0"/>
        <v>0</v>
      </c>
      <c r="E13" s="6">
        <f t="shared" ca="1" si="0"/>
        <v>0</v>
      </c>
      <c r="F13" s="6">
        <f t="shared" ca="1" si="0"/>
        <v>0</v>
      </c>
      <c r="G13" s="6">
        <f t="shared" ca="1" si="0"/>
        <v>123</v>
      </c>
      <c r="H13" s="6">
        <f t="shared" ca="1" si="0"/>
        <v>0</v>
      </c>
      <c r="I13" s="6">
        <f t="shared" ca="1" si="0"/>
        <v>0</v>
      </c>
      <c r="J13" s="6">
        <f t="shared" ca="1" si="0"/>
        <v>0</v>
      </c>
      <c r="K13" s="6">
        <f t="shared" ca="1" si="0"/>
        <v>0</v>
      </c>
      <c r="L13" s="14"/>
    </row>
    <row r="14" spans="1:12" s="19" customFormat="1" ht="30" customHeight="1" x14ac:dyDescent="0.2">
      <c r="A14" s="18"/>
      <c r="B14" s="20">
        <f ca="1">IFERROR(INDEX(السجل[],ROW(A12),1),"")</f>
        <v>43249</v>
      </c>
      <c r="C14" s="6">
        <f t="shared" ca="1" si="0"/>
        <v>0</v>
      </c>
      <c r="D14" s="6">
        <f t="shared" ca="1" si="0"/>
        <v>99</v>
      </c>
      <c r="E14" s="6">
        <f t="shared" ca="1" si="0"/>
        <v>0</v>
      </c>
      <c r="F14" s="6">
        <f t="shared" ca="1" si="0"/>
        <v>0</v>
      </c>
      <c r="G14" s="6">
        <f t="shared" ca="1" si="0"/>
        <v>0</v>
      </c>
      <c r="H14" s="6">
        <f t="shared" ca="1" si="0"/>
        <v>0</v>
      </c>
      <c r="I14" s="6">
        <f t="shared" ca="1" si="0"/>
        <v>0</v>
      </c>
      <c r="J14" s="6">
        <f t="shared" ca="1" si="0"/>
        <v>0</v>
      </c>
      <c r="K14" s="6">
        <f t="shared" ca="1" si="0"/>
        <v>0</v>
      </c>
      <c r="L14" s="14"/>
    </row>
    <row r="15" spans="1:12" s="19" customFormat="1" ht="30" customHeight="1" x14ac:dyDescent="0.2">
      <c r="A15" s="18"/>
      <c r="B15" s="20">
        <f ca="1">IFERROR(INDEX(السجل[],ROW(A13),1),"")</f>
        <v>43254</v>
      </c>
      <c r="C15" s="6">
        <f t="shared" ca="1" si="0"/>
        <v>100</v>
      </c>
      <c r="D15" s="6">
        <f t="shared" ca="1" si="0"/>
        <v>0</v>
      </c>
      <c r="E15" s="6">
        <f t="shared" ca="1" si="0"/>
        <v>0</v>
      </c>
      <c r="F15" s="6">
        <f t="shared" ca="1" si="0"/>
        <v>0</v>
      </c>
      <c r="G15" s="6">
        <f t="shared" ca="1" si="0"/>
        <v>0</v>
      </c>
      <c r="H15" s="6">
        <f t="shared" ca="1" si="0"/>
        <v>0</v>
      </c>
      <c r="I15" s="6">
        <f t="shared" ca="1" si="0"/>
        <v>0</v>
      </c>
      <c r="J15" s="6">
        <f t="shared" ca="1" si="0"/>
        <v>0</v>
      </c>
      <c r="K15" s="6">
        <f t="shared" ca="1" si="0"/>
        <v>0</v>
      </c>
      <c r="L15" s="14"/>
    </row>
    <row r="16" spans="1:12" s="19" customFormat="1" ht="30" customHeight="1" x14ac:dyDescent="0.2">
      <c r="A16" s="18"/>
      <c r="B16" s="20">
        <f ca="1">IFERROR(INDEX(السجل[],ROW(A14),1),"")</f>
        <v>43259</v>
      </c>
      <c r="C16" s="6">
        <f t="shared" ca="1" si="0"/>
        <v>0</v>
      </c>
      <c r="D16" s="6">
        <f t="shared" ca="1" si="0"/>
        <v>0</v>
      </c>
      <c r="E16" s="6">
        <f t="shared" ca="1" si="0"/>
        <v>0</v>
      </c>
      <c r="F16" s="6">
        <f t="shared" ca="1" si="0"/>
        <v>1200</v>
      </c>
      <c r="G16" s="6">
        <f t="shared" ca="1" si="0"/>
        <v>0</v>
      </c>
      <c r="H16" s="6">
        <f t="shared" ca="1" si="0"/>
        <v>0</v>
      </c>
      <c r="I16" s="6">
        <f t="shared" ca="1" si="0"/>
        <v>0</v>
      </c>
      <c r="J16" s="6">
        <f t="shared" ca="1" si="0"/>
        <v>0</v>
      </c>
      <c r="K16" s="6">
        <f t="shared" ca="1" si="0"/>
        <v>0</v>
      </c>
      <c r="L16" s="14"/>
    </row>
    <row r="17" spans="1:12" s="19" customFormat="1" ht="30" customHeight="1" x14ac:dyDescent="0.2">
      <c r="A17" s="18"/>
      <c r="B17" s="20">
        <f ca="1">IFERROR(INDEX(السجل[],ROW(A15),1),"")</f>
        <v>43264</v>
      </c>
      <c r="C17" s="6">
        <f t="shared" ca="1" si="0"/>
        <v>0</v>
      </c>
      <c r="D17" s="6">
        <f t="shared" ca="1" si="0"/>
        <v>128</v>
      </c>
      <c r="E17" s="6">
        <f t="shared" ca="1" si="0"/>
        <v>0</v>
      </c>
      <c r="F17" s="6">
        <f t="shared" ca="1" si="0"/>
        <v>0</v>
      </c>
      <c r="G17" s="6">
        <f t="shared" ca="1" si="0"/>
        <v>0</v>
      </c>
      <c r="H17" s="6">
        <f t="shared" ca="1" si="0"/>
        <v>0</v>
      </c>
      <c r="I17" s="6">
        <f t="shared" ca="1" si="0"/>
        <v>0</v>
      </c>
      <c r="J17" s="6">
        <f t="shared" ca="1" si="0"/>
        <v>0</v>
      </c>
      <c r="K17" s="6">
        <f t="shared" ca="1" si="0"/>
        <v>0</v>
      </c>
      <c r="L17" s="14"/>
    </row>
    <row r="18" spans="1:12" ht="30" customHeight="1" x14ac:dyDescent="0.2">
      <c r="A18" s="13"/>
      <c r="B18" s="21"/>
      <c r="C18" s="21">
        <f ca="1">SUBTOTAL(109,ملخص_المصروفات[تأمين السيارة])</f>
        <v>300</v>
      </c>
      <c r="D18" s="21">
        <f ca="1">SUBTOTAL(109,ملخص_المصروفات[مستلزمات المكتب])</f>
        <v>572</v>
      </c>
      <c r="E18" s="21">
        <f ca="1">SUBTOTAL(109,ملخص_المصروفات[الكهرباء])</f>
        <v>159</v>
      </c>
      <c r="F18" s="21">
        <f ca="1">SUBTOTAL(109,ملخص_المصروفات[الرهن])</f>
        <v>4899</v>
      </c>
      <c r="G18" s="21">
        <f ca="1">SUBTOTAL(109,ملخص_المصروفات[الهاتف])</f>
        <v>191</v>
      </c>
      <c r="H18" s="21">
        <f ca="1">SUBTOTAL(109,ملخص_المصروفات[‏‏فارغ 1])</f>
        <v>0</v>
      </c>
      <c r="I18" s="21">
        <f ca="1">SUBTOTAL(109,ملخص_المصروفات[‏‏فارغ 2])</f>
        <v>0</v>
      </c>
      <c r="J18" s="21">
        <f ca="1">SUBTOTAL(109,ملخص_المصروفات[‏‏فارغ 3])</f>
        <v>0</v>
      </c>
      <c r="K18" s="21">
        <f ca="1">SUBTOTAL(109,ملخص_المصروفات[فارغ 4])</f>
        <v>0</v>
      </c>
    </row>
  </sheetData>
  <dataConsolidate/>
  <mergeCells count="2">
    <mergeCell ref="E1:K1"/>
    <mergeCell ref="B1:D1"/>
  </mergeCells>
  <dataValidations count="5">
    <dataValidation allowBlank="1" showInputMessage="1" showErrorMessage="1" prompt="قم بإنشاء &quot;دفتر يومية المصروفات&quot; في هذا المصنف. قم بتعديل الفئات الموجودة في جدول &quot;الملخص&quot; في ورقة العمل هذه. الإرشادات في الخلية E1" sqref="A1"/>
    <dataValidation allowBlank="1" showInputMessage="1" showErrorMessage="1" prompt="قم بتخصيص &quot;الفئات&quot; في هذا الصف لتحديث الفئات في ورقة العمل &quot;يومية دفتر المصروفات&quot;. يتم تحديث العمود &quot;المبالغ&quot; تلقائياً" sqref="C2"/>
    <dataValidation allowBlank="1" showInputMessage="1" showErrorMessage="1" prompt="يتم تحديث مبلغ هذه الفئة تلقائياً في هذا العمود تحت هذا العنوان" sqref="D2:K2"/>
    <dataValidation allowBlank="1" showInputMessage="1" showErrorMessage="1" prompt="يوجد عنوان ورقة العمل هذه في هذه الخلية. يتم تحديث &quot;مبلغ المصروفات&quot; لكل فئة تلقائياً في الجدول أدناه" sqref="B1:D1"/>
    <dataValidation allowBlank="1" showInputMessage="1" showErrorMessage="1" prompt="يتم تحديث التواريخ تلقائياً من ورقة العمل &quot;دفتر يومية المصروفات&quot;. قم بتخصيص الفئات في الخلايا الموجودة على اليسار. استخدم عوامل تصفية العناوين للبحث عن إدخالات معينة" sqref="B2"/>
  </dataValidations>
  <printOptions horizontalCentered="1"/>
  <pageMargins left="0.5" right="0.5" top="0.75" bottom="0.75" header="0.3" footer="0.3"/>
  <pageSetup paperSize="9" fitToHeight="0" orientation="landscape" r:id="rId1"/>
  <headerFooter differentFirst="1">
    <oddFooter>Page &amp;P of &amp;N</oddFooter>
  </headerFooter>
  <ignoredErrors>
    <ignoredError sqref="B3:B17" emptyCellReference="1"/>
  </ignoredErrors>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F18"/>
  <sheetViews>
    <sheetView showGridLines="0" rightToLeft="1" zoomScaleNormal="100" workbookViewId="0"/>
  </sheetViews>
  <sheetFormatPr defaultColWidth="18.25" defaultRowHeight="30" customHeight="1" x14ac:dyDescent="0.2"/>
  <cols>
    <col min="1" max="1" width="2.625" customWidth="1"/>
    <col min="2" max="2" width="14.375" customWidth="1"/>
    <col min="3" max="3" width="11.75" customWidth="1"/>
    <col min="4" max="4" width="26.5" customWidth="1"/>
    <col min="6" max="6" width="19.125" bestFit="1" customWidth="1"/>
    <col min="7" max="7" width="2.625" customWidth="1"/>
  </cols>
  <sheetData>
    <row r="1" spans="1:6" ht="52.5" customHeight="1" x14ac:dyDescent="0.2">
      <c r="A1" s="3"/>
      <c r="B1" s="27" t="s">
        <v>12</v>
      </c>
      <c r="C1" s="27"/>
      <c r="D1" s="27"/>
      <c r="E1" s="3"/>
      <c r="F1" s="3"/>
    </row>
    <row r="2" spans="1:6" s="2" customFormat="1" ht="30" customHeight="1" x14ac:dyDescent="0.2">
      <c r="A2" s="4"/>
      <c r="B2" s="3" t="s">
        <v>1</v>
      </c>
      <c r="C2" s="3" t="s">
        <v>14</v>
      </c>
      <c r="D2" s="3" t="s">
        <v>16</v>
      </c>
      <c r="E2" s="3" t="s">
        <v>21</v>
      </c>
      <c r="F2" s="3" t="s">
        <v>22</v>
      </c>
    </row>
    <row r="3" spans="1:6" s="1" customFormat="1" ht="30" customHeight="1" x14ac:dyDescent="0.2">
      <c r="A3" s="5"/>
      <c r="B3" s="20">
        <f ca="1">TODAY()-70</f>
        <v>43194</v>
      </c>
      <c r="C3" s="7" t="s">
        <v>15</v>
      </c>
      <c r="D3" s="3" t="s">
        <v>17</v>
      </c>
      <c r="E3" s="8" t="s">
        <v>6</v>
      </c>
      <c r="F3" s="6">
        <v>1200</v>
      </c>
    </row>
    <row r="4" spans="1:6" s="1" customFormat="1" ht="30" customHeight="1" x14ac:dyDescent="0.2">
      <c r="A4" s="5"/>
      <c r="B4" s="20">
        <f ca="1">TODAY()-65</f>
        <v>43199</v>
      </c>
      <c r="C4" s="7">
        <v>101</v>
      </c>
      <c r="D4" s="3" t="s">
        <v>18</v>
      </c>
      <c r="E4" s="8" t="s">
        <v>5</v>
      </c>
      <c r="F4" s="6">
        <v>85</v>
      </c>
    </row>
    <row r="5" spans="1:6" s="1" customFormat="1" ht="30" customHeight="1" x14ac:dyDescent="0.2">
      <c r="A5" s="5"/>
      <c r="B5" s="20">
        <f ca="1">TODAY()-60</f>
        <v>43204</v>
      </c>
      <c r="C5" s="7">
        <v>102</v>
      </c>
      <c r="D5" s="3" t="s">
        <v>19</v>
      </c>
      <c r="E5" s="8" t="s">
        <v>2</v>
      </c>
      <c r="F5" s="6">
        <v>100</v>
      </c>
    </row>
    <row r="6" spans="1:6" s="1" customFormat="1" ht="30" customHeight="1" x14ac:dyDescent="0.2">
      <c r="A6" s="5"/>
      <c r="B6" s="20">
        <f ca="1">TODAY()-55</f>
        <v>43209</v>
      </c>
      <c r="C6" s="7">
        <v>103</v>
      </c>
      <c r="D6" s="3" t="s">
        <v>17</v>
      </c>
      <c r="E6" s="8" t="s">
        <v>6</v>
      </c>
      <c r="F6" s="6">
        <v>1200</v>
      </c>
    </row>
    <row r="7" spans="1:6" s="1" customFormat="1" ht="30" customHeight="1" x14ac:dyDescent="0.2">
      <c r="A7" s="5"/>
      <c r="B7" s="20">
        <f ca="1">TODAY()-50</f>
        <v>43214</v>
      </c>
      <c r="C7" s="7">
        <v>104</v>
      </c>
      <c r="D7" s="3" t="s">
        <v>18</v>
      </c>
      <c r="E7" s="8" t="s">
        <v>6</v>
      </c>
      <c r="F7" s="6">
        <v>99</v>
      </c>
    </row>
    <row r="8" spans="1:6" s="1" customFormat="1" ht="30" customHeight="1" x14ac:dyDescent="0.2">
      <c r="A8" s="5"/>
      <c r="B8" s="20">
        <f ca="1">TODAY()-45</f>
        <v>43219</v>
      </c>
      <c r="C8" s="7">
        <v>105</v>
      </c>
      <c r="D8" s="3" t="s">
        <v>20</v>
      </c>
      <c r="E8" s="8" t="s">
        <v>7</v>
      </c>
      <c r="F8" s="6">
        <v>68</v>
      </c>
    </row>
    <row r="9" spans="1:6" s="1" customFormat="1" ht="30" customHeight="1" x14ac:dyDescent="0.2">
      <c r="A9" s="5"/>
      <c r="B9" s="20">
        <f ca="1">TODAY()-40</f>
        <v>43224</v>
      </c>
      <c r="C9" s="7">
        <v>106</v>
      </c>
      <c r="D9" s="3" t="s">
        <v>19</v>
      </c>
      <c r="E9" s="8" t="s">
        <v>2</v>
      </c>
      <c r="F9" s="6">
        <v>100</v>
      </c>
    </row>
    <row r="10" spans="1:6" s="1" customFormat="1" ht="30" customHeight="1" x14ac:dyDescent="0.2">
      <c r="A10" s="5"/>
      <c r="B10" s="20">
        <f ca="1">TODAY()-35</f>
        <v>43229</v>
      </c>
      <c r="C10" s="7">
        <v>107</v>
      </c>
      <c r="D10" s="3" t="s">
        <v>23</v>
      </c>
      <c r="E10" s="8" t="s">
        <v>3</v>
      </c>
      <c r="F10" s="6">
        <v>345</v>
      </c>
    </row>
    <row r="11" spans="1:6" s="1" customFormat="1" ht="30" customHeight="1" x14ac:dyDescent="0.2">
      <c r="A11" s="5"/>
      <c r="B11" s="20">
        <f ca="1">TODAY()-30</f>
        <v>43234</v>
      </c>
      <c r="C11" s="7">
        <v>110</v>
      </c>
      <c r="D11" s="3" t="s">
        <v>17</v>
      </c>
      <c r="E11" s="8" t="s">
        <v>6</v>
      </c>
      <c r="F11" s="6">
        <v>1200</v>
      </c>
    </row>
    <row r="12" spans="1:6" s="1" customFormat="1" ht="30" customHeight="1" x14ac:dyDescent="0.2">
      <c r="A12" s="5"/>
      <c r="B12" s="20">
        <f ca="1">TODAY()-25</f>
        <v>43239</v>
      </c>
      <c r="C12" s="9">
        <v>111</v>
      </c>
      <c r="D12" s="3" t="s">
        <v>18</v>
      </c>
      <c r="E12" s="10" t="s">
        <v>5</v>
      </c>
      <c r="F12" s="6">
        <v>74</v>
      </c>
    </row>
    <row r="13" spans="1:6" s="1" customFormat="1" ht="30" customHeight="1" x14ac:dyDescent="0.2">
      <c r="A13" s="5"/>
      <c r="B13" s="20">
        <f ca="1">TODAY()-20</f>
        <v>43244</v>
      </c>
      <c r="C13" s="7">
        <v>108</v>
      </c>
      <c r="D13" s="3" t="s">
        <v>20</v>
      </c>
      <c r="E13" s="8" t="s">
        <v>7</v>
      </c>
      <c r="F13" s="6">
        <v>123</v>
      </c>
    </row>
    <row r="14" spans="1:6" s="1" customFormat="1" ht="30" customHeight="1" x14ac:dyDescent="0.2">
      <c r="A14" s="5"/>
      <c r="B14" s="20">
        <f ca="1">TODAY()-15</f>
        <v>43249</v>
      </c>
      <c r="C14" s="9">
        <v>109</v>
      </c>
      <c r="D14" s="3" t="s">
        <v>23</v>
      </c>
      <c r="E14" s="10" t="s">
        <v>3</v>
      </c>
      <c r="F14" s="6">
        <v>99</v>
      </c>
    </row>
    <row r="15" spans="1:6" s="1" customFormat="1" ht="30" customHeight="1" x14ac:dyDescent="0.2">
      <c r="A15" s="5"/>
      <c r="B15" s="22">
        <f ca="1">TODAY()-10</f>
        <v>43254</v>
      </c>
      <c r="C15" s="9">
        <v>112</v>
      </c>
      <c r="D15" s="3" t="s">
        <v>19</v>
      </c>
      <c r="E15" s="10" t="s">
        <v>2</v>
      </c>
      <c r="F15" s="6">
        <v>100</v>
      </c>
    </row>
    <row r="16" spans="1:6" s="1" customFormat="1" ht="30" customHeight="1" x14ac:dyDescent="0.2">
      <c r="A16" s="5"/>
      <c r="B16" s="22">
        <f ca="1">TODAY()-5</f>
        <v>43259</v>
      </c>
      <c r="C16" s="9">
        <v>113</v>
      </c>
      <c r="D16" s="3" t="s">
        <v>17</v>
      </c>
      <c r="E16" s="10" t="s">
        <v>6</v>
      </c>
      <c r="F16" s="6">
        <v>1200</v>
      </c>
    </row>
    <row r="17" spans="1:6" s="1" customFormat="1" ht="30" customHeight="1" x14ac:dyDescent="0.2">
      <c r="A17" s="5"/>
      <c r="B17" s="22">
        <f ca="1">TODAY()</f>
        <v>43264</v>
      </c>
      <c r="C17" s="9">
        <v>114</v>
      </c>
      <c r="D17" s="3" t="s">
        <v>23</v>
      </c>
      <c r="E17" s="10" t="s">
        <v>3</v>
      </c>
      <c r="F17" s="6">
        <v>128</v>
      </c>
    </row>
    <row r="18" spans="1:6" ht="30" customHeight="1" x14ac:dyDescent="0.2">
      <c r="A18" s="3"/>
      <c r="B18" s="11" t="s">
        <v>13</v>
      </c>
      <c r="C18" s="12"/>
      <c r="D18" s="12"/>
      <c r="E18" s="12"/>
      <c r="F18" s="23">
        <f>SUBTOTAL(109,السجل[المبلغ])</f>
        <v>6121</v>
      </c>
    </row>
  </sheetData>
  <dataConsolidate/>
  <mergeCells count="1">
    <mergeCell ref="B1:D1"/>
  </mergeCells>
  <dataValidations count="8">
    <dataValidation allowBlank="1" showInputMessage="1" showErrorMessage="1" prompt="قم بإنشاء &quot;دفتر يومية المصروفات&quot; في ورقة العمل هذه. أدخل تفاصيل المصروفات في جدول &quot;السجل&quot;" sqref="A1"/>
    <dataValidation allowBlank="1" showInputMessage="1" showErrorMessage="1" prompt="أدخل &quot;التاريخ&quot; في هذا العمود أسفل هذا العنوان. استخدم عوامل تصفية العناوين للبحث عن إدخالات معينة" sqref="B2"/>
    <dataValidation allowBlank="1" showInputMessage="1" showErrorMessage="1" prompt="أدخل &quot;الرقم&quot; في هذا العمود أسفل هذا العنوان" sqref="C2"/>
    <dataValidation allowBlank="1" showInputMessage="1" showErrorMessage="1" prompt="أدخل &quot;الوصف&quot; في هذا العمود أسفل هذا العنوان" sqref="D2"/>
    <dataValidation allowBlank="1" showInputMessage="1" showErrorMessage="1" prompt="حدد &quot;الفئة&quot; في هذا العمود أسفل هذا العنوان. اضغط على ALT+سهم لأسفل لإظهار الخيارات، ثم اضغط على سهم لأسفل ومفتاح الإدخال ENTER لإجراء تحديد" sqref="E2"/>
    <dataValidation allowBlank="1" showInputMessage="1" showErrorMessage="1" prompt="أدخل &quot;المبلغ&quot; في هذا العمود أسفل هذا العنوان" sqref="F2"/>
    <dataValidation allowBlank="1" showInputMessage="1" showErrorMessage="1" prompt="يوجد عنوان ورقة العمل هذه في هذه الخلية" sqref="B1:D1"/>
    <dataValidation type="list" errorStyle="warning" allowBlank="1" showInputMessage="1" showErrorMessage="1" error="حدد &quot;فئة&quot; من القائمة. حدد &quot;إلغاء&quot;، واضغط على ALT+سهم لأسفل لتحديد الخيارات، ثم اضغط على السهم لأسفل ومفتاح الإدخال ENTER للتحديد" sqref="E3:E17">
      <formula1>الفئات</formula1>
    </dataValidation>
  </dataValidations>
  <printOptions horizontalCentered="1"/>
  <pageMargins left="0.5" right="0.5" top="0.75" bottom="0.75" header="0.3" footer="0.3"/>
  <pageSetup paperSize="9" fitToHeight="0" orientation="portrait" r:id="rId1"/>
  <headerFooter differentFirst="1">
    <oddFooter>Page &amp;P of &amp;N</oddFooter>
  </headerFooter>
  <ignoredErrors>
    <ignoredError sqref="C3" numberStoredAsText="1"/>
  </ignoredErrors>
  <tableParts count="1">
    <tablePart r:id="rId2"/>
  </tableParts>
</worksheet>
</file>

<file path=docProps/app.xml><?xml version="1.0" encoding="utf-8"?>
<ap:Properties xmlns:vt="http://schemas.openxmlformats.org/officeDocument/2006/docPropsVTypes" xmlns:ap="http://schemas.openxmlformats.org/officeDocument/2006/extended-properties">
  <ap:Application>Microsoft Excel</ap:Application>
  <ap:Template>TM03934534</ap:Template>
  <ap:DocSecurity>0</ap:DocSecurity>
  <ap:ScaleCrop>false</ap:ScaleCrop>
  <ap:HeadingPairs>
    <vt:vector baseType="variant" size="4">
      <vt:variant>
        <vt:lpstr>Worksheets</vt:lpstr>
      </vt:variant>
      <vt:variant>
        <vt:i4>2</vt:i4>
      </vt:variant>
      <vt:variant>
        <vt:lpstr>Named Ranges</vt:lpstr>
      </vt:variant>
      <vt:variant>
        <vt:i4>5</vt:i4>
      </vt:variant>
    </vt:vector>
  </ap:HeadingPairs>
  <ap:TitlesOfParts>
    <vt:vector baseType="lpstr" size="7">
      <vt:lpstr>ملخص المصروفات</vt:lpstr>
      <vt:lpstr>دفتر يومية المصروفات</vt:lpstr>
      <vt:lpstr>'دفتر يومية المصروفات'!Print_Titles</vt:lpstr>
      <vt:lpstr>'ملخص المصروفات'!Print_Titles</vt:lpstr>
      <vt:lpstr>Title1</vt:lpstr>
      <vt:lpstr>Title2</vt:lpstr>
      <vt:lpstr>'ملخص المصروفات'!اسم_الفئة</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2018-06-13T07:38:42Z</dcterms:created>
  <dcterms:modified xsi:type="dcterms:W3CDTF">2018-06-13T07:38:42Z</dcterms:modified>
</cp:coreProperties>
</file>