
<file path=[Content_Types].xml><?xml version="1.0" encoding="utf-8"?>
<Types xmlns="http://schemas.openxmlformats.org/package/2006/content-types">
  <Default Extension="xml" ContentType="application/vnd.openxmlformats-officedocument.extended-properties+xml"/>
  <Default Extension="rels" ContentType="application/vnd.openxmlformats-package.relationships+xml"/>
  <Default Extension="jpg" ContentType="image/jpeg"/>
  <Default Extension="bin" ContentType="application/vnd.openxmlformats-officedocument.spreadsheetml.printerSettings"/>
  <Override PartName="/docProps/core.xml" ContentType="application/vnd.openxmlformats-package.core-properties+xml"/>
  <Override PartName="/xl/workbook.xml" ContentType="application/vnd.openxmlformats-officedocument.spreadsheetml.template.main+xml"/>
  <Override PartName="/customXml/item2.xml" ContentType="application/xml"/>
  <Override PartName="/customXml/itemProps21.xml" ContentType="application/vnd.openxmlformats-officedocument.customXmlProperties+xml"/>
  <Override PartName="/xl/theme/theme11.xml" ContentType="application/vnd.openxmlformats-officedocument.theme+xml"/>
  <Override PartName="/customXml/item12.xml" ContentType="application/xml"/>
  <Override PartName="/customXml/itemProps12.xml" ContentType="application/vnd.openxmlformats-officedocument.customXmlProperties+xml"/>
  <Override PartName="/xl/worksheets/sheet21.xml" ContentType="application/vnd.openxmlformats-officedocument.spreadsheetml.worksheet+xml"/>
  <Override PartName="/xl/tables/table61.xml" ContentType="application/vnd.openxmlformats-officedocument.spreadsheetml.table+xml"/>
  <Override PartName="/xl/tables/table12.xml" ContentType="application/vnd.openxmlformats-officedocument.spreadsheetml.table+xml"/>
  <Override PartName="/xl/tables/table53.xml" ContentType="application/vnd.openxmlformats-officedocument.spreadsheetml.table+xml"/>
  <Override PartName="/xl/drawings/drawing11.xml" ContentType="application/vnd.openxmlformats-officedocument.drawing+xml"/>
  <Override PartName="/xl/tables/table44.xml" ContentType="application/vnd.openxmlformats-officedocument.spreadsheetml.table+xml"/>
  <Override PartName="/xl/tables/table95.xml" ContentType="application/vnd.openxmlformats-officedocument.spreadsheetml.table+xml"/>
  <Override PartName="/xl/tables/table36.xml" ContentType="application/vnd.openxmlformats-officedocument.spreadsheetml.table+xml"/>
  <Override PartName="/xl/tables/table87.xml" ContentType="application/vnd.openxmlformats-officedocument.spreadsheetml.table+xml"/>
  <Override PartName="/xl/tables/table28.xml" ContentType="application/vnd.openxmlformats-officedocument.spreadsheetml.table+xml"/>
  <Override PartName="/xl/tables/table79.xml" ContentType="application/vnd.openxmlformats-officedocument.spreadsheetml.table+xml"/>
  <Override PartName="/xl/worksheets/sheet12.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xl/styles.xml" ContentType="application/vnd.openxmlformats-officedocument.spreadsheetml.styles+xml"/>
  <Override PartName="/customXml/item33.xml" ContentType="application/xml"/>
  <Override PartName="/customXml/itemProps33.xml" ContentType="application/vnd.openxmlformats-officedocument.customXml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 Type="http://schemas.openxmlformats.org/officeDocument/2006/relationships/custom-properties" Target="/docProps/custom.xml" Id="rId4"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730"/>
  <workbookPr filterPrivacy="1" codeName="ThisWorkbook"/>
  <xr:revisionPtr revIDLastSave="0" documentId="13_ncr:1_{9CD645F8-AE5C-4543-8B73-94318FE55B28}" xr6:coauthVersionLast="45" xr6:coauthVersionMax="47" xr10:uidLastSave="{00000000-0000-0000-0000-000000000000}"/>
  <bookViews>
    <workbookView xWindow="-120" yWindow="-120" windowWidth="28980" windowHeight="15345" xr2:uid="{00000000-000D-0000-FFFF-FFFF00000000}"/>
  </bookViews>
  <sheets>
    <sheet name="بدء" sheetId="2" r:id="rId1"/>
    <sheet name="ميزانية القناة التسويقية" sheetId="1" r:id="rId2"/>
  </sheets>
  <definedNames>
    <definedName name="_xlnm.Print_Titles" localSheetId="1">'ميزانية القناة التسويقية'!$3:$3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Q24" i="1" l="1"/>
  <c r="Q25" i="1"/>
  <c r="Q26" i="1"/>
  <c r="Q70" i="1"/>
  <c r="F5" i="1"/>
  <c r="Q30" i="1"/>
  <c r="Q31" i="1"/>
  <c r="Q32" i="1"/>
  <c r="Q33" i="1" s="1"/>
  <c r="Q21" i="1"/>
  <c r="Q22" i="1"/>
  <c r="Q23" i="1"/>
  <c r="Q14" i="1"/>
  <c r="Q16" i="1"/>
  <c r="Q37" i="1"/>
  <c r="Q38" i="1"/>
  <c r="Q39" i="1"/>
  <c r="Q45" i="1"/>
  <c r="Q46" i="1"/>
  <c r="Q47" i="1"/>
  <c r="Q53" i="1"/>
  <c r="Q54" i="1"/>
  <c r="Q59" i="1"/>
  <c r="Q60" i="1"/>
  <c r="Q61" i="1"/>
  <c r="Q3" i="1"/>
  <c r="I8" i="1"/>
  <c r="E68" i="1"/>
  <c r="F68" i="1"/>
  <c r="G68" i="1"/>
  <c r="H68" i="1"/>
  <c r="I68" i="1"/>
  <c r="J68" i="1"/>
  <c r="K68" i="1"/>
  <c r="L68" i="1"/>
  <c r="M68" i="1"/>
  <c r="N68" i="1"/>
  <c r="O68" i="1"/>
  <c r="D68" i="1"/>
  <c r="E62" i="1"/>
  <c r="F62" i="1"/>
  <c r="G62" i="1"/>
  <c r="H62" i="1"/>
  <c r="I62" i="1"/>
  <c r="J62" i="1"/>
  <c r="K62" i="1"/>
  <c r="L62" i="1"/>
  <c r="M62" i="1"/>
  <c r="N62" i="1"/>
  <c r="O62" i="1"/>
  <c r="D62" i="1"/>
  <c r="E33" i="1"/>
  <c r="F33" i="1"/>
  <c r="G33" i="1"/>
  <c r="H33" i="1"/>
  <c r="I33" i="1"/>
  <c r="J33" i="1"/>
  <c r="K33" i="1"/>
  <c r="L33" i="1"/>
  <c r="M33" i="1"/>
  <c r="N33" i="1"/>
  <c r="O33" i="1"/>
  <c r="D33" i="1"/>
  <c r="D40" i="1"/>
  <c r="D41" i="1"/>
  <c r="Q67" i="1"/>
  <c r="Q66" i="1"/>
  <c r="Q65" i="1"/>
  <c r="N5" i="1"/>
  <c r="O55" i="1"/>
  <c r="O56" i="1" s="1"/>
  <c r="N55" i="1"/>
  <c r="N56" i="1"/>
  <c r="M55" i="1"/>
  <c r="M56" i="1" s="1"/>
  <c r="L55" i="1"/>
  <c r="L56" i="1" s="1"/>
  <c r="K55" i="1"/>
  <c r="K56" i="1" s="1"/>
  <c r="J55" i="1"/>
  <c r="J56" i="1" s="1"/>
  <c r="I55" i="1"/>
  <c r="I56" i="1" s="1"/>
  <c r="H55" i="1"/>
  <c r="H56" i="1" s="1"/>
  <c r="G55" i="1"/>
  <c r="G56" i="1" s="1"/>
  <c r="F55" i="1"/>
  <c r="F56" i="1" s="1"/>
  <c r="E55" i="1"/>
  <c r="E56" i="1" s="1"/>
  <c r="D55" i="1"/>
  <c r="D56" i="1" s="1"/>
  <c r="O48" i="1"/>
  <c r="O49" i="1"/>
  <c r="N48" i="1"/>
  <c r="N49" i="1" s="1"/>
  <c r="M48" i="1"/>
  <c r="M49" i="1" s="1"/>
  <c r="L48" i="1"/>
  <c r="L49" i="1" s="1"/>
  <c r="K48" i="1"/>
  <c r="K49" i="1" s="1"/>
  <c r="J48" i="1"/>
  <c r="J49" i="1" s="1"/>
  <c r="I48" i="1"/>
  <c r="I49" i="1"/>
  <c r="H48" i="1"/>
  <c r="H49" i="1" s="1"/>
  <c r="G48" i="1"/>
  <c r="G49" i="1" s="1"/>
  <c r="F48" i="1"/>
  <c r="F49" i="1" s="1"/>
  <c r="E48" i="1"/>
  <c r="E49" i="1" s="1"/>
  <c r="D48" i="1"/>
  <c r="D49" i="1" s="1"/>
  <c r="O41" i="1"/>
  <c r="O42" i="1" s="1"/>
  <c r="N41" i="1"/>
  <c r="N42" i="1" s="1"/>
  <c r="M41" i="1"/>
  <c r="M42" i="1" s="1"/>
  <c r="L41" i="1"/>
  <c r="K41" i="1"/>
  <c r="J41" i="1"/>
  <c r="I41" i="1"/>
  <c r="H41" i="1"/>
  <c r="G41" i="1"/>
  <c r="F41" i="1"/>
  <c r="E41" i="1"/>
  <c r="O40" i="1"/>
  <c r="N40" i="1"/>
  <c r="M40" i="1"/>
  <c r="L40" i="1"/>
  <c r="K40" i="1"/>
  <c r="J40" i="1"/>
  <c r="I40" i="1"/>
  <c r="H40" i="1"/>
  <c r="G40" i="1"/>
  <c r="F40" i="1"/>
  <c r="E40" i="1"/>
  <c r="O20" i="1"/>
  <c r="O27" i="1" s="1"/>
  <c r="N20" i="1"/>
  <c r="N27" i="1" s="1"/>
  <c r="M20" i="1"/>
  <c r="M27" i="1"/>
  <c r="L20" i="1"/>
  <c r="L27" i="1" s="1"/>
  <c r="K20" i="1"/>
  <c r="K27" i="1" s="1"/>
  <c r="J20" i="1"/>
  <c r="J27" i="1" s="1"/>
  <c r="I20" i="1"/>
  <c r="I27" i="1"/>
  <c r="H20" i="1"/>
  <c r="H27" i="1" s="1"/>
  <c r="G20" i="1"/>
  <c r="G27" i="1" s="1"/>
  <c r="F20" i="1"/>
  <c r="F27" i="1" s="1"/>
  <c r="E20" i="1"/>
  <c r="E27" i="1" s="1"/>
  <c r="D20" i="1"/>
  <c r="D27" i="1" s="1"/>
  <c r="O15" i="1"/>
  <c r="N15" i="1"/>
  <c r="M15" i="1"/>
  <c r="L15" i="1"/>
  <c r="K15" i="1"/>
  <c r="J15" i="1"/>
  <c r="I15" i="1"/>
  <c r="H15" i="1"/>
  <c r="G15" i="1"/>
  <c r="F15" i="1"/>
  <c r="E15" i="1"/>
  <c r="D15" i="1"/>
  <c r="O13" i="1"/>
  <c r="N13" i="1"/>
  <c r="N17" i="1" s="1"/>
  <c r="M13" i="1"/>
  <c r="L13" i="1"/>
  <c r="K13" i="1"/>
  <c r="J13" i="1"/>
  <c r="I13" i="1"/>
  <c r="H13" i="1"/>
  <c r="G13" i="1"/>
  <c r="F13" i="1"/>
  <c r="E13" i="1"/>
  <c r="D13" i="1"/>
  <c r="D17" i="1" s="1"/>
  <c r="O8" i="1"/>
  <c r="N8" i="1"/>
  <c r="M8" i="1"/>
  <c r="L8" i="1"/>
  <c r="K8" i="1"/>
  <c r="J8" i="1"/>
  <c r="H8" i="1"/>
  <c r="G8" i="1"/>
  <c r="F8" i="1"/>
  <c r="E8" i="1"/>
  <c r="D8" i="1"/>
  <c r="O6" i="1"/>
  <c r="O7" i="1" s="1"/>
  <c r="N6" i="1"/>
  <c r="N7" i="1" s="1"/>
  <c r="N9" i="1" s="1"/>
  <c r="M6" i="1"/>
  <c r="M7" i="1"/>
  <c r="M9" i="1" s="1"/>
  <c r="L6" i="1"/>
  <c r="L7" i="1" s="1"/>
  <c r="K6" i="1"/>
  <c r="K7" i="1" s="1"/>
  <c r="J6" i="1"/>
  <c r="J7" i="1" s="1"/>
  <c r="J9" i="1" s="1"/>
  <c r="I6" i="1"/>
  <c r="I7" i="1" s="1"/>
  <c r="I9" i="1" s="1"/>
  <c r="H6" i="1"/>
  <c r="H7" i="1" s="1"/>
  <c r="G6" i="1"/>
  <c r="G7" i="1" s="1"/>
  <c r="F6" i="1"/>
  <c r="F7" i="1" s="1"/>
  <c r="E6" i="1"/>
  <c r="E7" i="1" s="1"/>
  <c r="D6" i="1"/>
  <c r="D7" i="1" s="1"/>
  <c r="O5" i="1"/>
  <c r="M5" i="1"/>
  <c r="L5" i="1"/>
  <c r="K5" i="1"/>
  <c r="J5" i="1"/>
  <c r="I5" i="1"/>
  <c r="H5" i="1"/>
  <c r="G5" i="1"/>
  <c r="E5" i="1"/>
  <c r="D5" i="1"/>
  <c r="I42" i="1"/>
  <c r="L17" i="1" l="1"/>
  <c r="L42" i="1"/>
  <c r="E9" i="1"/>
  <c r="E42" i="1"/>
  <c r="G17" i="1"/>
  <c r="H17" i="1"/>
  <c r="J42" i="1"/>
  <c r="Q68" i="1"/>
  <c r="K42" i="1"/>
  <c r="H9" i="1"/>
  <c r="O9" i="1"/>
  <c r="Q62" i="1"/>
  <c r="Q48" i="1"/>
  <c r="Q49" i="1" s="1"/>
  <c r="Q8" i="1"/>
  <c r="O17" i="1"/>
  <c r="O34" i="1" s="1"/>
  <c r="O70" i="1" s="1"/>
  <c r="Q13" i="1"/>
  <c r="L34" i="1"/>
  <c r="F9" i="1"/>
  <c r="Q41" i="1"/>
  <c r="N34" i="1"/>
  <c r="M17" i="1"/>
  <c r="M34" i="1" s="1"/>
  <c r="M70" i="1" s="1"/>
  <c r="D34" i="1"/>
  <c r="D70" i="1" s="1"/>
  <c r="H42" i="1"/>
  <c r="D42" i="1"/>
  <c r="G9" i="1"/>
  <c r="Q20" i="1"/>
  <c r="Q27" i="1" s="1"/>
  <c r="K9" i="1"/>
  <c r="Q55" i="1"/>
  <c r="Q56" i="1" s="1"/>
  <c r="L9" i="1"/>
  <c r="I17" i="1"/>
  <c r="I34" i="1" s="1"/>
  <c r="I70" i="1" s="1"/>
  <c r="Q15" i="1"/>
  <c r="J17" i="1"/>
  <c r="G34" i="1"/>
  <c r="G42" i="1"/>
  <c r="G70" i="1" s="1"/>
  <c r="K17" i="1"/>
  <c r="F17" i="1"/>
  <c r="F34" i="1" s="1"/>
  <c r="E17" i="1"/>
  <c r="E34" i="1" s="1"/>
  <c r="E70" i="1" s="1"/>
  <c r="H34" i="1"/>
  <c r="J34" i="1"/>
  <c r="J70" i="1" s="1"/>
  <c r="N70" i="1"/>
  <c r="D9" i="1"/>
  <c r="Q7" i="1"/>
  <c r="Q9" i="1" s="1"/>
  <c r="K34" i="1"/>
  <c r="K70" i="1" s="1"/>
  <c r="F42" i="1"/>
  <c r="Q40" i="1"/>
  <c r="L70" i="1" l="1"/>
  <c r="H70" i="1"/>
  <c r="Q42" i="1"/>
  <c r="F70" i="1"/>
  <c r="Q17" i="1"/>
  <c r="Q34" i="1" s="1"/>
</calcChain>
</file>

<file path=xl/sharedStrings.xml><?xml version="1.0" encoding="utf-8"?>
<sst xmlns="http://schemas.openxmlformats.org/spreadsheetml/2006/main" count="208" uniqueCount="78">
  <si>
    <t>حول هذا القالب</t>
  </si>
  <si>
    <t>استخدم هذا القالب لإنشاء "ميزانية تسويق القنوات".</t>
  </si>
  <si>
    <t>أدخل "المبيعات المتوقعة" لكل شهر والتفاصيل الأخرى في الجداول.</t>
  </si>
  <si>
    <t>يتم حساب الإجماليات تلقائياً وتحديث خطوط المؤشرات.</t>
  </si>
  <si>
    <t>ملاحظة: </t>
  </si>
  <si>
    <t>تم توفير إرشادات إضافية في العمود A في ورقة العمل "ميزانية قنوات التسويق". تم إخفاء هذا النص عن قصد. لإزالة النص، حدد العمود A، ثم حدد "حذف". لإظهار النص، حدد العمود A، ثم قم بتغيير لون الخط.</t>
  </si>
  <si>
    <t>للتعرّف على المزيد حول الجداول، اضغط على SHIFT ثم F10 داخل جدول، وحدد الخيار TABLE، ثم حدد ALTERNATIVE TEXT.</t>
  </si>
  <si>
    <t>أدخل التفاصيل في جدول العاملين بدءاً من الخلية الموجودة على اليسار. يتم حساب إجمالي تكلفة الموظفين تلقائياً لكل شهر في نهاية هذا الجدول وإجمالي التكلفة السنوية في الخلية Q9. يتم تحديث خط المؤشر في الخلية S9. توجد الإرشادات التالية في الخلية A10.</t>
  </si>
  <si>
    <t xml:space="preserve"> </t>
  </si>
  <si>
    <t>عناصر الموظفين</t>
  </si>
  <si>
    <t>الموظفون (النسبة المئوية من إجمالي المبيعات)</t>
  </si>
  <si>
    <t>الموارد البشرية - عدد الموظفين</t>
  </si>
  <si>
    <t>الموارد البشرية - التكلفة</t>
  </si>
  <si>
    <t>العمولة</t>
  </si>
  <si>
    <t>عناصر التسويق المباشر</t>
  </si>
  <si>
    <t>التسويق المباشر (النسبة المئوية من إجمالي المبيعات)</t>
  </si>
  <si>
    <t>التسويق عبر الهاتف (النسبة المئوية من المبيعات المباشرة)</t>
  </si>
  <si>
    <t>دعم البنية التحتية</t>
  </si>
  <si>
    <t>التدريب</t>
  </si>
  <si>
    <t>عناصر التسويق عبر الإنترنت</t>
  </si>
  <si>
    <t>التسويق عبر الإنترنت (النسبة المئوية من المبيعات المباشرة)</t>
  </si>
  <si>
    <t>تطوير موقع ويب (تكلفة لمرة واحدة)</t>
  </si>
  <si>
    <t>الاستضافة</t>
  </si>
  <si>
    <t>الدعم والصيانة</t>
  </si>
  <si>
    <t>Facebook</t>
  </si>
  <si>
    <t>Twitter</t>
  </si>
  <si>
    <t>YouTube</t>
  </si>
  <si>
    <t>عناصر البريد المباشر</t>
  </si>
  <si>
    <t>البريد المباشر (النسبة المئوية من المبيعات المباشرة)</t>
  </si>
  <si>
    <t>المواد</t>
  </si>
  <si>
    <t>رسوم الإرسال بالبريد</t>
  </si>
  <si>
    <t>عناصر الوكيل/الوسيط</t>
  </si>
  <si>
    <t>الوكيل/الوسيط (النسبة المئوية من إجمالي المبيعات)</t>
  </si>
  <si>
    <t>الاتصالات</t>
  </si>
  <si>
    <t>العروض الترويجية</t>
  </si>
  <si>
    <t>الخصومات</t>
  </si>
  <si>
    <t>العمولة (النسبة المئوية من مبيعات الوكيل)</t>
  </si>
  <si>
    <t>عناصر الموزعين</t>
  </si>
  <si>
    <t>الموزعون (النسبة المئوية من إجمالي المبيعات)</t>
  </si>
  <si>
    <t>العمولة/الخصومات (النسبة المئوية من مبيعات الموزعين)</t>
  </si>
  <si>
    <t>عنصر البيع بالتجزئة</t>
  </si>
  <si>
    <t>البائع بالتجزئة (النسبة المئوية من إجمالي المبيعات)</t>
  </si>
  <si>
    <t>العمولة/الخصومات (النسبة المئوية من مبيعات التجزئة)</t>
  </si>
  <si>
    <t>عناصر الامتلاك والاستبقاء من قبل العميل</t>
  </si>
  <si>
    <t>الامتلاك والاستبقاء من قِبل العميل</t>
  </si>
  <si>
    <t>الموارد البشرية</t>
  </si>
  <si>
    <t>العروض الترويجية/القسائم</t>
  </si>
  <si>
    <t>عناصر المصاريف الأخرى</t>
  </si>
  <si>
    <t>المصاريف الأخرى</t>
  </si>
  <si>
    <t>السفر</t>
  </si>
  <si>
    <t>البنية التحتية (الكمبيوتر، الهاتف، إلخ.)</t>
  </si>
  <si>
    <t>دعم القنوات</t>
  </si>
  <si>
    <t>إجمالي ميزانية التسويق:</t>
  </si>
  <si>
    <t>السعر</t>
  </si>
  <si>
    <t>الشهر 1</t>
  </si>
  <si>
    <t>الشهر 2</t>
  </si>
  <si>
    <t>الشهر 3</t>
  </si>
  <si>
    <t>الشهر 4</t>
  </si>
  <si>
    <t>الشهر 5</t>
  </si>
  <si>
    <t>الشهر 6</t>
  </si>
  <si>
    <t>الشهر 7</t>
  </si>
  <si>
    <t>الشهر 8</t>
  </si>
  <si>
    <t>الشهر 9</t>
  </si>
  <si>
    <t>الشهر 10</t>
  </si>
  <si>
    <t>الشهر 11</t>
  </si>
  <si>
    <t>الشهر 12</t>
  </si>
  <si>
    <t>الإجمالي</t>
  </si>
  <si>
    <t xml:space="preserve">إجمالي المبيعات المتوقعة ر.س. (000) </t>
  </si>
  <si>
    <t xml:space="preserve">إجمالي تكلفة الموظفين ر.س. (000) </t>
  </si>
  <si>
    <t>إجمالي تكلفة التسويق الهاتفي ر.س. (000)</t>
  </si>
  <si>
    <t xml:space="preserve">إجمالي تكلفة التسويق عبر الإنترنت ر.س. (000) </t>
  </si>
  <si>
    <t xml:space="preserve">إجمالي تكلفة البريد المباشر ر.س. (000) </t>
  </si>
  <si>
    <t>إجمالي تكلفة التسويق المباشر ر.س. (000)</t>
  </si>
  <si>
    <t>إجمالي تكلفة الوكيل/الوسيط ر.س. (000)</t>
  </si>
  <si>
    <t>إجمالي تكلفة الموزع ر.س. (000)</t>
  </si>
  <si>
    <t>إجمالي تكلفة بائع التجزئة ر.س. (000)</t>
  </si>
  <si>
    <t>إجمالي تكلفة الامتلاك والاستبقاء من قبل العميل ر.س. (000)</t>
  </si>
  <si>
    <t>إجمالي المصروفات الأخرى ر.س. (000)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</si>
</sst>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ر.س.‏&quot;\ * #,##0_-;_-&quot;ر.س.‏&quot;\ * #,##0\-;_-&quot;ر.س.‏&quot;\ * &quot;-&quot;_-;_-@_-"/>
    <numFmt numFmtId="44" formatCode="_-&quot;ر.س.‏&quot;\ * #,##0.00_-;_-&quot;ر.س.‏&quot;\ * #,##0.00\-;_-&quot;ر.س.‏&quot;\ * &quot;-&quot;??_-;_-@_-"/>
    <numFmt numFmtId="164" formatCode="_(* #,##0_);_(* \(#,##0\);_(* &quot;-&quot;_);_(@_)"/>
    <numFmt numFmtId="165" formatCode="_(* #,##0.00_);_(* \(#,##0.00\);_(* &quot;-&quot;??_);_(@_)"/>
  </numFmts>
  <fonts count="79" x14ac:knownFonts="1">
    <font>
      <sz val="10"/>
      <color theme="1" tint="0.14996795556505021"/>
      <name val="Tahoma"/>
      <family val="2"/>
    </font>
    <font>
      <sz val="11"/>
      <color theme="1"/>
      <name val="Tahoma"/>
      <family val="2"/>
    </font>
    <font>
      <sz val="11"/>
      <color theme="0"/>
      <name val="Tahoma"/>
      <family val="2"/>
    </font>
    <font>
      <sz val="11"/>
      <color rgb="FF9C0006"/>
      <name val="Tahoma"/>
      <family val="2"/>
    </font>
    <font>
      <b/>
      <sz val="11"/>
      <color rgb="FFFA7D00"/>
      <name val="Tahoma"/>
      <family val="2"/>
    </font>
    <font>
      <b/>
      <sz val="11"/>
      <color theme="0"/>
      <name val="Tahoma"/>
      <family val="2"/>
    </font>
    <font>
      <sz val="10"/>
      <color theme="1" tint="0.14996795556505021"/>
      <name val="Tahoma"/>
      <family val="2"/>
    </font>
    <font>
      <i/>
      <sz val="11"/>
      <color rgb="FF7F7F7F"/>
      <name val="Tahoma"/>
      <family val="2"/>
    </font>
    <font>
      <sz val="11"/>
      <color rgb="FF006100"/>
      <name val="Tahoma"/>
      <family val="2"/>
    </font>
    <font>
      <sz val="11"/>
      <color theme="3"/>
      <name val="Tahoma"/>
      <family val="2"/>
    </font>
    <font>
      <sz val="11"/>
      <color theme="4"/>
      <name val="Tahoma"/>
      <family val="2"/>
    </font>
    <font>
      <b/>
      <sz val="11"/>
      <color theme="3"/>
      <name val="Tahoma"/>
      <family val="2"/>
    </font>
    <font>
      <sz val="11"/>
      <color rgb="FF3F3F76"/>
      <name val="Tahoma"/>
      <family val="2"/>
    </font>
    <font>
      <sz val="11"/>
      <color rgb="FFFA7D00"/>
      <name val="Tahoma"/>
      <family val="2"/>
    </font>
    <font>
      <sz val="11"/>
      <color rgb="FF9C5700"/>
      <name val="Tahoma"/>
      <family val="2"/>
    </font>
    <font>
      <b/>
      <sz val="11"/>
      <color rgb="FF3F3F3F"/>
      <name val="Tahoma"/>
      <family val="2"/>
    </font>
    <font>
      <b/>
      <sz val="26"/>
      <color theme="4"/>
      <name val="Tahoma"/>
      <family val="2"/>
    </font>
    <font>
      <b/>
      <sz val="11"/>
      <color theme="1"/>
      <name val="Tahoma"/>
      <family val="2"/>
    </font>
    <font>
      <sz val="11"/>
      <color rgb="FFFF0000"/>
      <name val="Tahoma"/>
      <family val="2"/>
    </font>
    <font>
      <b/>
      <sz val="16"/>
      <color theme="0"/>
      <name val="Tahoma"/>
      <family val="2"/>
    </font>
    <font>
      <sz val="11"/>
      <color theme="1" tint="0.14996795556505021"/>
      <name val="Tahoma"/>
      <family val="2"/>
    </font>
    <font>
      <b/>
      <sz val="11"/>
      <color theme="1" tint="0.14996795556505021"/>
      <name val="Tahoma"/>
      <family val="2"/>
    </font>
    <font>
      <b/>
      <sz val="48"/>
      <color rgb="FF12355B"/>
      <name val="Tahoma"/>
      <family val="2"/>
    </font>
    <font>
      <sz val="11"/>
      <color theme="1" tint="0.14999847407452621"/>
      <name val="Tahoma"/>
      <family val="2"/>
    </font>
    <font>
      <b/>
      <sz val="12"/>
      <color theme="0"/>
      <name val="Tahoma"/>
      <family val="2"/>
    </font>
    <font>
      <b/>
      <sz val="13"/>
      <color theme="0"/>
      <name val="Tahoma"/>
      <family val="2"/>
    </font>
    <font>
      <b/>
      <sz val="13"/>
      <color rgb="FFE2F0FD"/>
      <name val="Tahoma"/>
      <family val="2"/>
    </font>
    <font>
      <b/>
      <sz val="13"/>
      <color theme="2"/>
      <name val="Tahoma"/>
      <family val="2"/>
    </font>
    <font>
      <b/>
      <sz val="12"/>
      <color theme="2"/>
      <name val="Tahoma"/>
      <family val="2"/>
    </font>
    <font>
      <b/>
      <sz val="13"/>
      <color rgb="FF12355B"/>
      <name val="Tahoma"/>
      <family val="2"/>
    </font>
    <font>
      <b/>
      <sz val="12"/>
      <color rgb="FF12355B"/>
      <name val="Tahoma"/>
      <family val="2"/>
    </font>
    <font>
      <sz val="10"/>
      <color theme="1" tint="0.14999847407452621"/>
      <name val="Tahoma"/>
      <family val="2"/>
    </font>
    <font>
      <sz val="12"/>
      <color theme="0"/>
      <name val="Tahoma"/>
      <family val="2"/>
    </font>
    <font>
      <sz val="11"/>
      <color theme="9"/>
      <name val="Tahoma"/>
      <family val="2"/>
    </font>
    <font>
      <b/>
      <sz val="12"/>
      <color rgb="FF1B335A"/>
      <name val="Tahoma"/>
      <family val="2"/>
    </font>
    <font>
      <b/>
      <i/>
      <sz val="12"/>
      <color rgb="FF1B335A"/>
      <name val="Tahoma"/>
      <family val="2"/>
    </font>
    <font>
      <b/>
      <sz val="18"/>
      <color theme="0"/>
      <name val="Tahoma"/>
      <family val="2"/>
    </font>
    <font>
      <sz val="13"/>
      <color theme="3" tint="0.249977111117893"/>
      <name val="Tahoma"/>
      <family val="2"/>
    </font>
    <font>
      <sz val="12"/>
      <color theme="3" tint="0.249977111117893"/>
      <name val="Tahoma"/>
      <family val="2"/>
    </font>
    <font>
      <sz val="12"/>
      <color theme="3" tint="0.34998626667073579"/>
      <name val="Tahoma"/>
      <family val="2"/>
    </font>
    <font>
      <b/>
      <sz val="18"/>
      <color theme="1" tint="0.14999847407452621"/>
      <name val="Tahoma"/>
      <family val="2"/>
    </font>
    <font>
      <sz val="10"/>
      <color theme="0"/>
      <name val="Tahoma"/>
      <family val="2"/>
    </font>
    <font>
      <sz val="12"/>
      <color rgb="FFF16C20"/>
      <name val="Tahoma"/>
      <family val="2"/>
    </font>
    <font>
      <b/>
      <sz val="13"/>
      <color rgb="FF1B335A"/>
      <name val="Tahoma"/>
      <family val="2"/>
    </font>
    <font>
      <sz val="12"/>
      <color rgb="FF1B335A"/>
      <name val="Tahoma"/>
      <family val="2"/>
    </font>
    <font>
      <b/>
      <sz val="12"/>
      <color rgb="FFE76052"/>
      <name val="Tahoma"/>
      <family val="2"/>
    </font>
    <font>
      <sz val="12"/>
      <color theme="1" tint="0.14999847407452621"/>
      <name val="Tahoma"/>
      <family val="2"/>
    </font>
    <font>
      <b/>
      <sz val="11"/>
      <color theme="1" tint="0.14999847407452621"/>
      <name val="Tahoma"/>
      <family val="2"/>
    </font>
    <font>
      <b/>
      <i/>
      <sz val="13"/>
      <color rgb="FF1B335A"/>
      <name val="Tahoma"/>
      <family val="2"/>
    </font>
    <font>
      <b/>
      <sz val="14"/>
      <color rgb="FF1B335A"/>
      <name val="Tahoma"/>
      <family val="2"/>
    </font>
    <font>
      <sz val="12"/>
      <color theme="1" tint="0.249977111117893"/>
      <name val="Tahoma"/>
      <family val="2"/>
    </font>
    <font>
      <sz val="11"/>
      <color theme="3" tint="0.249977111117893"/>
      <name val="Tahoma"/>
      <family val="2"/>
    </font>
    <font>
      <sz val="11"/>
      <color rgb="FF00B050"/>
      <name val="Tahoma"/>
      <family val="2"/>
    </font>
    <font>
      <sz val="11.5"/>
      <color theme="0"/>
      <name val="Tahoma"/>
      <family val="2"/>
    </font>
    <font>
      <i/>
      <sz val="10"/>
      <color theme="1" tint="0.14999847407452621"/>
      <name val="Tahoma"/>
      <family val="2"/>
    </font>
    <font>
      <sz val="11.5"/>
      <color theme="4"/>
      <name val="Tahoma"/>
      <family val="2"/>
    </font>
    <font>
      <b/>
      <sz val="10"/>
      <color theme="0"/>
      <name val="Tahoma"/>
      <family val="2"/>
    </font>
    <font>
      <b/>
      <sz val="11.5"/>
      <color theme="0"/>
      <name val="Tahoma"/>
      <family val="2"/>
    </font>
    <font>
      <b/>
      <sz val="11"/>
      <color rgb="FF1B335A"/>
      <name val="Tahoma"/>
      <family val="2"/>
    </font>
    <font>
      <sz val="11"/>
      <color rgb="FF3595BA"/>
      <name val="Tahoma"/>
      <family val="2"/>
    </font>
    <font>
      <sz val="12"/>
      <color rgb="FF3180B9"/>
      <name val="Tahoma"/>
      <family val="2"/>
    </font>
    <font>
      <b/>
      <sz val="11"/>
      <color rgb="FF3180B9"/>
      <name val="Tahoma"/>
      <family val="2"/>
    </font>
    <font>
      <sz val="11.5"/>
      <color theme="1" tint="0.14999847407452621"/>
      <name val="Tahoma"/>
      <family val="2"/>
    </font>
    <font>
      <sz val="13"/>
      <color rgb="FF1B335A"/>
      <name val="Tahoma"/>
      <family val="2"/>
    </font>
    <font>
      <b/>
      <sz val="12"/>
      <color theme="3" tint="0.249977111117893"/>
      <name val="Tahoma"/>
      <family val="2"/>
    </font>
    <font>
      <sz val="12"/>
      <color rgb="FFA2B86C"/>
      <name val="Tahoma"/>
      <family val="2"/>
    </font>
    <font>
      <sz val="11"/>
      <color rgb="FFA2B86C"/>
      <name val="Tahoma"/>
      <family val="2"/>
    </font>
    <font>
      <b/>
      <sz val="12"/>
      <color rgb="FF38424C"/>
      <name val="Tahoma"/>
      <family val="2"/>
    </font>
    <font>
      <sz val="12"/>
      <color rgb="FF38424C"/>
      <name val="Tahoma"/>
      <family val="2"/>
    </font>
    <font>
      <sz val="12"/>
      <color rgb="FF2A897B"/>
      <name val="Tahoma"/>
      <family val="2"/>
    </font>
    <font>
      <b/>
      <sz val="12"/>
      <color rgb="FF2A897B"/>
      <name val="Tahoma"/>
      <family val="2"/>
    </font>
    <font>
      <sz val="12"/>
      <color theme="4" tint="-0.249977111117893"/>
      <name val="Tahoma"/>
      <family val="2"/>
    </font>
    <font>
      <sz val="12"/>
      <color rgb="FF3595BA"/>
      <name val="Tahoma"/>
      <family val="2"/>
    </font>
    <font>
      <sz val="12"/>
      <color rgb="FF3CACC2"/>
      <name val="Tahoma"/>
      <family val="2"/>
    </font>
    <font>
      <sz val="11"/>
      <color rgb="FF3CACC2"/>
      <name val="Tahoma"/>
      <family val="2"/>
    </font>
    <font>
      <b/>
      <sz val="11.5"/>
      <color theme="4"/>
      <name val="Tahoma"/>
      <family val="2"/>
    </font>
    <font>
      <sz val="12"/>
      <color rgb="FF12355B"/>
      <name val="Tahoma"/>
      <family val="2"/>
    </font>
    <font>
      <sz val="13"/>
      <color theme="1" tint="0.14999847407452621"/>
      <name val="Tahoma"/>
      <family val="2"/>
    </font>
    <font>
      <b/>
      <sz val="13"/>
      <color theme="4"/>
      <name val="Tahoma"/>
      <family val="2"/>
    </font>
  </fonts>
  <fills count="48">
    <fill>
      <patternFill patternType="none"/>
    </fill>
    <fill>
      <patternFill patternType="gray125"/>
    </fill>
    <fill>
      <patternFill patternType="solid">
        <fgColor theme="4" tint="0.79998168889431442"/>
        <bgColor indexed="64"/>
      </patternFill>
    </fill>
    <fill>
      <patternFill patternType="solid">
        <fgColor theme="4"/>
        <bgColor indexed="64"/>
      </patternFill>
    </fill>
    <fill>
      <patternFill patternType="solid">
        <fgColor theme="4" tint="0.39994506668294322"/>
        <bgColor indexed="64"/>
      </patternFill>
    </fill>
    <fill>
      <patternFill patternType="solid">
        <fgColor theme="0"/>
        <bgColor indexed="64"/>
      </patternFill>
    </fill>
    <fill>
      <patternFill patternType="solid">
        <fgColor rgb="FFF8F8F8"/>
        <bgColor indexed="64"/>
      </patternFill>
    </fill>
    <fill>
      <patternFill patternType="solid">
        <fgColor rgb="FFF6F6F6"/>
        <bgColor indexed="64"/>
      </patternFill>
    </fill>
    <fill>
      <patternFill patternType="solid">
        <fgColor rgb="FFE8E8E8"/>
        <bgColor indexed="64"/>
      </patternFill>
    </fill>
    <fill>
      <patternFill patternType="solid">
        <fgColor theme="1" tint="0.499984740745262"/>
        <bgColor indexed="64"/>
      </patternFill>
    </fill>
    <fill>
      <patternFill patternType="solid">
        <fgColor rgb="FF38424C"/>
        <bgColor indexed="64"/>
      </patternFill>
    </fill>
    <fill>
      <patternFill patternType="solid">
        <fgColor rgb="FF12355B"/>
        <bgColor indexed="64"/>
      </patternFill>
    </fill>
    <fill>
      <patternFill patternType="solid">
        <fgColor theme="2" tint="-4.9989318521683403E-2"/>
        <bgColor indexed="64"/>
      </patternFill>
    </fill>
    <fill>
      <patternFill patternType="solid">
        <fgColor rgb="FFE2F0FD"/>
        <bgColor indexed="64"/>
      </patternFill>
    </fill>
    <fill>
      <patternFill patternType="solid">
        <fgColor rgb="FFC8F2FF"/>
        <bgColor indexed="64"/>
      </patternFill>
    </fill>
    <fill>
      <patternFill patternType="solid">
        <fgColor rgb="FF79DDFF"/>
        <bgColor indexed="64"/>
      </patternFill>
    </fill>
    <fill>
      <patternFill patternType="solid">
        <fgColor rgb="FF1B335A"/>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medium">
        <color theme="4" tint="0.39994506668294322"/>
      </bottom>
      <diagonal/>
    </border>
    <border>
      <left/>
      <right/>
      <top/>
      <bottom style="medium">
        <color theme="4" tint="0.79998168889431442"/>
      </bottom>
      <diagonal/>
    </border>
    <border>
      <left style="thin">
        <color auto="1"/>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7">
    <xf numFmtId="0" fontId="0" fillId="0" borderId="0">
      <alignment readingOrder="2"/>
    </xf>
    <xf numFmtId="0" fontId="16" fillId="0" borderId="0" applyNumberFormat="0" applyFill="0" applyBorder="0" applyAlignment="0" applyProtection="0">
      <alignment readingOrder="2"/>
    </xf>
    <xf numFmtId="0" fontId="9" fillId="0" borderId="0" applyNumberFormat="0" applyFill="0" applyBorder="0" applyAlignment="0" applyProtection="0"/>
    <xf numFmtId="0" fontId="2" fillId="4" borderId="1" applyNumberFormat="0" applyProtection="0">
      <alignment vertical="center"/>
    </xf>
    <xf numFmtId="0" fontId="10" fillId="2" borderId="2" applyNumberFormat="0" applyProtection="0">
      <alignment vertical="center"/>
    </xf>
    <xf numFmtId="165" fontId="6" fillId="0" borderId="0" applyFont="0" applyFill="0" applyBorder="0" applyAlignment="0" applyProtection="0"/>
    <xf numFmtId="164" fontId="6" fillId="0" borderId="0" applyFont="0" applyFill="0" applyBorder="0" applyAlignment="0" applyProtection="0"/>
    <xf numFmtId="44" fontId="6" fillId="0" borderId="0" applyFont="0" applyFill="0" applyBorder="0" applyAlignment="0" applyProtection="0"/>
    <xf numFmtId="42" fontId="6" fillId="0" borderId="0" applyFont="0" applyFill="0" applyBorder="0" applyAlignment="0" applyProtection="0"/>
    <xf numFmtId="9" fontId="6" fillId="0" borderId="0" applyFont="0" applyFill="0" applyBorder="0" applyAlignment="0" applyProtection="0"/>
    <xf numFmtId="0" fontId="11" fillId="0" borderId="0" applyNumberFormat="0" applyFill="0" applyBorder="0" applyAlignment="0" applyProtection="0"/>
    <xf numFmtId="0" fontId="8" fillId="17" borderId="0" applyNumberFormat="0" applyBorder="0" applyAlignment="0" applyProtection="0"/>
    <xf numFmtId="0" fontId="3" fillId="18" borderId="0" applyNumberFormat="0" applyBorder="0" applyAlignment="0" applyProtection="0"/>
    <xf numFmtId="0" fontId="14" fillId="19" borderId="0" applyNumberFormat="0" applyBorder="0" applyAlignment="0" applyProtection="0"/>
    <xf numFmtId="0" fontId="12" fillId="20" borderId="4" applyNumberFormat="0" applyAlignment="0" applyProtection="0"/>
    <xf numFmtId="0" fontId="15" fillId="21" borderId="5" applyNumberFormat="0" applyAlignment="0" applyProtection="0"/>
    <xf numFmtId="0" fontId="4" fillId="21" borderId="4" applyNumberFormat="0" applyAlignment="0" applyProtection="0"/>
    <xf numFmtId="0" fontId="13" fillId="0" borderId="6" applyNumberFormat="0" applyFill="0" applyAlignment="0" applyProtection="0"/>
    <xf numFmtId="0" fontId="5" fillId="22" borderId="7" applyNumberFormat="0" applyAlignment="0" applyProtection="0"/>
    <xf numFmtId="0" fontId="18" fillId="0" borderId="0" applyNumberFormat="0" applyFill="0" applyBorder="0" applyAlignment="0" applyProtection="0"/>
    <xf numFmtId="0" fontId="6" fillId="23" borderId="8" applyNumberFormat="0" applyFont="0" applyAlignment="0" applyProtection="0"/>
    <xf numFmtId="0" fontId="7" fillId="0" borderId="0" applyNumberFormat="0" applyFill="0" applyBorder="0" applyAlignment="0" applyProtection="0"/>
    <xf numFmtId="0" fontId="17" fillId="0" borderId="9" applyNumberFormat="0" applyFill="0" applyAlignment="0" applyProtection="0"/>
    <xf numFmtId="0" fontId="2"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2"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2" fillId="40"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2" fillId="44"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cellStyleXfs>
  <cellXfs count="224">
    <xf numFmtId="0" fontId="0" fillId="0" borderId="0" xfId="0">
      <alignment readingOrder="2"/>
    </xf>
    <xf numFmtId="0" fontId="19" fillId="3" borderId="0" xfId="3" applyFont="1" applyFill="1" applyBorder="1" applyAlignment="1">
      <alignment horizontal="center" readingOrder="2"/>
    </xf>
    <xf numFmtId="0" fontId="20" fillId="0" borderId="0" xfId="0" applyFont="1" applyAlignment="1">
      <alignment horizontal="right" vertical="center" wrapText="1" readingOrder="2"/>
    </xf>
    <xf numFmtId="0" fontId="21" fillId="0" borderId="0" xfId="0" applyFont="1" applyAlignment="1">
      <alignment horizontal="right" vertical="center" wrapText="1" readingOrder="2"/>
    </xf>
    <xf numFmtId="0" fontId="2" fillId="0" borderId="0" xfId="0" applyFont="1" applyAlignment="1">
      <alignment horizontal="right" wrapText="1" readingOrder="2"/>
    </xf>
    <xf numFmtId="0" fontId="23" fillId="0" borderId="0" xfId="0" applyFont="1" applyAlignment="1">
      <alignment readingOrder="2"/>
    </xf>
    <xf numFmtId="0" fontId="2" fillId="0" borderId="0" xfId="0" applyFont="1" applyAlignment="1">
      <alignment horizontal="right" vertical="center" wrapText="1" readingOrder="2"/>
    </xf>
    <xf numFmtId="0" fontId="24" fillId="11" borderId="0" xfId="0" applyFont="1" applyFill="1" applyAlignment="1">
      <alignment horizontal="right" vertical="center" indent="10" readingOrder="2"/>
    </xf>
    <xf numFmtId="0" fontId="25" fillId="11" borderId="0" xfId="0" applyFont="1" applyFill="1" applyAlignment="1">
      <alignment horizontal="right" vertical="center" indent="2" readingOrder="2"/>
    </xf>
    <xf numFmtId="0" fontId="26" fillId="11" borderId="0" xfId="1" applyFont="1" applyFill="1" applyBorder="1" applyAlignment="1">
      <alignment horizontal="right" vertical="center" indent="2" readingOrder="2"/>
    </xf>
    <xf numFmtId="0" fontId="23" fillId="0" borderId="0" xfId="0" applyFont="1" applyAlignment="1">
      <alignment horizontal="left" readingOrder="2"/>
    </xf>
    <xf numFmtId="0" fontId="29" fillId="13" borderId="0" xfId="0" applyFont="1" applyFill="1" applyAlignment="1">
      <alignment horizontal="right" vertical="center" indent="10" readingOrder="2"/>
    </xf>
    <xf numFmtId="0" fontId="30" fillId="13" borderId="0" xfId="0" applyFont="1" applyFill="1" applyAlignment="1">
      <alignment horizontal="right" vertical="center" indent="2" readingOrder="2"/>
    </xf>
    <xf numFmtId="0" fontId="29" fillId="13" borderId="0" xfId="0" applyFont="1" applyFill="1" applyAlignment="1">
      <alignment horizontal="right" vertical="center" indent="2" readingOrder="2"/>
    </xf>
    <xf numFmtId="0" fontId="31" fillId="0" borderId="0" xfId="0" applyFont="1" applyAlignment="1">
      <alignment horizontal="right" vertical="center" readingOrder="2"/>
    </xf>
    <xf numFmtId="0" fontId="2" fillId="10" borderId="0" xfId="0" applyFont="1" applyFill="1" applyAlignment="1">
      <alignment horizontal="right" vertical="center" wrapText="1" readingOrder="2"/>
    </xf>
    <xf numFmtId="0" fontId="32" fillId="10" borderId="0" xfId="0" applyFont="1" applyFill="1" applyAlignment="1">
      <alignment horizontal="right" vertical="center" indent="10" readingOrder="2"/>
    </xf>
    <xf numFmtId="0" fontId="24" fillId="10" borderId="0" xfId="0" applyFont="1" applyFill="1" applyAlignment="1">
      <alignment horizontal="right" vertical="center" indent="2" readingOrder="2"/>
    </xf>
    <xf numFmtId="3" fontId="10" fillId="10" borderId="0" xfId="0" applyNumberFormat="1" applyFont="1" applyFill="1" applyAlignment="1">
      <alignment horizontal="right" vertical="center" indent="2" readingOrder="2"/>
    </xf>
    <xf numFmtId="0" fontId="10" fillId="10" borderId="0" xfId="0" applyFont="1" applyFill="1" applyAlignment="1">
      <alignment horizontal="right" indent="2" readingOrder="2"/>
    </xf>
    <xf numFmtId="3" fontId="33" fillId="10" borderId="0" xfId="0" applyNumberFormat="1" applyFont="1" applyFill="1" applyAlignment="1">
      <alignment horizontal="left" vertical="center" indent="2" readingOrder="2"/>
    </xf>
    <xf numFmtId="0" fontId="33" fillId="10" borderId="0" xfId="0" applyFont="1" applyFill="1" applyAlignment="1">
      <alignment horizontal="left" vertical="center" indent="2" readingOrder="2"/>
    </xf>
    <xf numFmtId="0" fontId="10" fillId="10" borderId="0" xfId="0" applyFont="1" applyFill="1" applyAlignment="1">
      <alignment readingOrder="2"/>
    </xf>
    <xf numFmtId="0" fontId="34" fillId="15" borderId="0" xfId="2" applyFont="1" applyFill="1" applyBorder="1" applyAlignment="1">
      <alignment horizontal="right" vertical="center" indent="10" readingOrder="2"/>
    </xf>
    <xf numFmtId="0" fontId="35" fillId="15" borderId="0" xfId="0" applyFont="1" applyFill="1" applyAlignment="1">
      <alignment horizontal="right" vertical="center" indent="2" readingOrder="2"/>
    </xf>
    <xf numFmtId="9" fontId="34" fillId="15" borderId="0" xfId="0" applyNumberFormat="1" applyFont="1" applyFill="1" applyAlignment="1">
      <alignment horizontal="right" vertical="center" indent="2" readingOrder="2"/>
    </xf>
    <xf numFmtId="9" fontId="34" fillId="15" borderId="0" xfId="0" applyNumberFormat="1" applyFont="1" applyFill="1" applyAlignment="1">
      <alignment horizontal="right" indent="2" readingOrder="2"/>
    </xf>
    <xf numFmtId="0" fontId="10" fillId="0" borderId="0" xfId="0" applyFont="1" applyAlignment="1">
      <alignment readingOrder="2"/>
    </xf>
    <xf numFmtId="0" fontId="36" fillId="0" borderId="0" xfId="0" applyFont="1" applyAlignment="1">
      <alignment horizontal="right" wrapText="1" readingOrder="2"/>
    </xf>
    <xf numFmtId="0" fontId="37" fillId="8" borderId="0" xfId="0" applyFont="1" applyFill="1" applyAlignment="1">
      <alignment horizontal="right" vertical="center" indent="10" readingOrder="2"/>
    </xf>
    <xf numFmtId="0" fontId="38" fillId="8" borderId="0" xfId="0" applyFont="1" applyFill="1" applyAlignment="1">
      <alignment horizontal="right" vertical="center" indent="2" readingOrder="2"/>
    </xf>
    <xf numFmtId="0" fontId="39" fillId="9" borderId="0" xfId="0" applyFont="1" applyFill="1" applyAlignment="1">
      <alignment horizontal="right" indent="2" readingOrder="2"/>
    </xf>
    <xf numFmtId="0" fontId="40" fillId="0" borderId="0" xfId="0" applyFont="1" applyAlignment="1">
      <alignment readingOrder="2"/>
    </xf>
    <xf numFmtId="0" fontId="41" fillId="0" borderId="0" xfId="0" applyFont="1" applyAlignment="1">
      <alignment horizontal="right" wrapText="1" readingOrder="2"/>
    </xf>
    <xf numFmtId="0" fontId="37" fillId="7" borderId="0" xfId="0" applyFont="1" applyFill="1" applyAlignment="1">
      <alignment horizontal="right" vertical="center" indent="10" readingOrder="2"/>
    </xf>
    <xf numFmtId="0" fontId="38" fillId="7" borderId="0" xfId="0" applyFont="1" applyFill="1" applyAlignment="1">
      <alignment horizontal="right" vertical="center" indent="2" readingOrder="2"/>
    </xf>
    <xf numFmtId="4" fontId="38" fillId="7" borderId="0" xfId="0" applyNumberFormat="1" applyFont="1" applyFill="1" applyAlignment="1">
      <alignment horizontal="right" vertical="center" indent="2" readingOrder="2"/>
    </xf>
    <xf numFmtId="4" fontId="39" fillId="9" borderId="0" xfId="0" applyNumberFormat="1" applyFont="1" applyFill="1" applyAlignment="1">
      <alignment horizontal="right" indent="2" readingOrder="2"/>
    </xf>
    <xf numFmtId="4" fontId="34" fillId="7" borderId="3" xfId="0" applyNumberFormat="1" applyFont="1" applyFill="1" applyBorder="1" applyAlignment="1">
      <alignment horizontal="right" vertical="center" indent="2" readingOrder="2"/>
    </xf>
    <xf numFmtId="4" fontId="42" fillId="7" borderId="0" xfId="0" applyNumberFormat="1" applyFont="1" applyFill="1" applyAlignment="1">
      <alignment horizontal="left" vertical="center" indent="2" readingOrder="2"/>
    </xf>
    <xf numFmtId="0" fontId="31" fillId="0" borderId="0" xfId="0" applyFont="1" applyAlignment="1">
      <alignment readingOrder="2"/>
    </xf>
    <xf numFmtId="10" fontId="38" fillId="8" borderId="0" xfId="0" applyNumberFormat="1" applyFont="1" applyFill="1" applyAlignment="1">
      <alignment horizontal="right" vertical="center" indent="2" readingOrder="2"/>
    </xf>
    <xf numFmtId="4" fontId="38" fillId="8" borderId="0" xfId="0" applyNumberFormat="1" applyFont="1" applyFill="1" applyAlignment="1">
      <alignment horizontal="right" vertical="center" indent="2" readingOrder="2"/>
    </xf>
    <xf numFmtId="4" fontId="42" fillId="8" borderId="0" xfId="0" applyNumberFormat="1" applyFont="1" applyFill="1" applyAlignment="1">
      <alignment horizontal="left" vertical="center" indent="2" readingOrder="2"/>
    </xf>
    <xf numFmtId="0" fontId="43" fillId="7" borderId="0" xfId="0" applyFont="1" applyFill="1" applyAlignment="1">
      <alignment horizontal="right" vertical="center" indent="10" readingOrder="2"/>
    </xf>
    <xf numFmtId="0" fontId="34" fillId="7" borderId="0" xfId="0" applyFont="1" applyFill="1" applyAlignment="1">
      <alignment horizontal="right" vertical="center" indent="2" readingOrder="2"/>
    </xf>
    <xf numFmtId="4" fontId="34" fillId="7" borderId="0" xfId="0" applyNumberFormat="1" applyFont="1" applyFill="1" applyAlignment="1">
      <alignment horizontal="right" vertical="center" indent="2" readingOrder="2"/>
    </xf>
    <xf numFmtId="4" fontId="44" fillId="7" borderId="0" xfId="0" applyNumberFormat="1" applyFont="1" applyFill="1" applyAlignment="1">
      <alignment horizontal="right" indent="2" readingOrder="2"/>
    </xf>
    <xf numFmtId="4" fontId="45" fillId="7" borderId="0" xfId="0" applyNumberFormat="1" applyFont="1" applyFill="1" applyAlignment="1">
      <alignment horizontal="left" vertical="center" indent="2" readingOrder="2"/>
    </xf>
    <xf numFmtId="0" fontId="46" fillId="7" borderId="0" xfId="0" applyFont="1" applyFill="1" applyAlignment="1">
      <alignment horizontal="left" vertical="center" indent="2" readingOrder="2"/>
    </xf>
    <xf numFmtId="4" fontId="46" fillId="7" borderId="0" xfId="0" applyNumberFormat="1" applyFont="1" applyFill="1" applyAlignment="1">
      <alignment horizontal="left" vertical="center" indent="2" readingOrder="2"/>
    </xf>
    <xf numFmtId="0" fontId="5" fillId="0" borderId="0" xfId="0" applyFont="1" applyAlignment="1">
      <alignment horizontal="right" vertical="center" wrapText="1" readingOrder="2"/>
    </xf>
    <xf numFmtId="0" fontId="25" fillId="11" borderId="0" xfId="0" applyFont="1" applyFill="1" applyAlignment="1">
      <alignment horizontal="right" vertical="center" indent="10" readingOrder="2"/>
    </xf>
    <xf numFmtId="9" fontId="25" fillId="11" borderId="0" xfId="0" applyNumberFormat="1" applyFont="1" applyFill="1" applyAlignment="1">
      <alignment horizontal="right" vertical="center" indent="2" readingOrder="2"/>
    </xf>
    <xf numFmtId="4" fontId="25" fillId="11" borderId="3" xfId="0" applyNumberFormat="1" applyFont="1" applyFill="1" applyBorder="1" applyAlignment="1">
      <alignment horizontal="right" vertical="center" indent="2" readingOrder="2"/>
    </xf>
    <xf numFmtId="4" fontId="25" fillId="11" borderId="0" xfId="0" applyNumberFormat="1" applyFont="1" applyFill="1" applyAlignment="1">
      <alignment horizontal="left" vertical="center" indent="2" readingOrder="2"/>
    </xf>
    <xf numFmtId="4" fontId="24" fillId="11" borderId="0" xfId="0" applyNumberFormat="1" applyFont="1" applyFill="1" applyAlignment="1">
      <alignment horizontal="left" vertical="center" indent="2" readingOrder="2"/>
    </xf>
    <xf numFmtId="0" fontId="47" fillId="0" borderId="0" xfId="0" applyFont="1" applyAlignment="1">
      <alignment readingOrder="2"/>
    </xf>
    <xf numFmtId="0" fontId="43" fillId="15" borderId="0" xfId="2" applyFont="1" applyFill="1" applyBorder="1" applyAlignment="1">
      <alignment horizontal="right" vertical="center" indent="10" readingOrder="2"/>
    </xf>
    <xf numFmtId="0" fontId="48" fillId="15" borderId="0" xfId="0" applyFont="1" applyFill="1" applyAlignment="1">
      <alignment horizontal="right" vertical="center" indent="2" readingOrder="2"/>
    </xf>
    <xf numFmtId="9" fontId="43" fillId="15" borderId="0" xfId="0" applyNumberFormat="1" applyFont="1" applyFill="1" applyAlignment="1">
      <alignment horizontal="right" vertical="center" indent="2" readingOrder="2"/>
    </xf>
    <xf numFmtId="0" fontId="43" fillId="15" borderId="0" xfId="0" applyFont="1" applyFill="1" applyAlignment="1">
      <alignment horizontal="right" vertical="center" indent="2" readingOrder="2"/>
    </xf>
    <xf numFmtId="4" fontId="43" fillId="15" borderId="3" xfId="0" applyNumberFormat="1" applyFont="1" applyFill="1" applyBorder="1" applyAlignment="1">
      <alignment horizontal="right" vertical="center" indent="2" readingOrder="2"/>
    </xf>
    <xf numFmtId="4" fontId="43" fillId="15" borderId="0" xfId="0" applyNumberFormat="1" applyFont="1" applyFill="1" applyAlignment="1">
      <alignment horizontal="left" vertical="center" indent="2" readingOrder="2"/>
    </xf>
    <xf numFmtId="4" fontId="49" fillId="15" borderId="0" xfId="0" applyNumberFormat="1" applyFont="1" applyFill="1" applyAlignment="1">
      <alignment horizontal="left" vertical="center" indent="2" readingOrder="2"/>
    </xf>
    <xf numFmtId="0" fontId="37" fillId="6" borderId="0" xfId="0" applyFont="1" applyFill="1" applyAlignment="1">
      <alignment horizontal="right" vertical="center" indent="10" readingOrder="2"/>
    </xf>
    <xf numFmtId="0" fontId="38" fillId="6" borderId="0" xfId="0" applyFont="1" applyFill="1" applyAlignment="1">
      <alignment horizontal="right" vertical="center" indent="2" readingOrder="2"/>
    </xf>
    <xf numFmtId="9" fontId="38" fillId="6" borderId="0" xfId="0" applyNumberFormat="1" applyFont="1" applyFill="1" applyAlignment="1">
      <alignment horizontal="right" vertical="center" indent="2" readingOrder="2"/>
    </xf>
    <xf numFmtId="0" fontId="50" fillId="6" borderId="0" xfId="0" applyFont="1" applyFill="1" applyAlignment="1">
      <alignment horizontal="right" vertical="center" indent="2" readingOrder="2"/>
    </xf>
    <xf numFmtId="4" fontId="38" fillId="6" borderId="3" xfId="0" applyNumberFormat="1" applyFont="1" applyFill="1" applyBorder="1" applyAlignment="1">
      <alignment horizontal="right" vertical="center" indent="2" readingOrder="2"/>
    </xf>
    <xf numFmtId="4" fontId="51" fillId="6" borderId="0" xfId="0" applyNumberFormat="1" applyFont="1" applyFill="1" applyAlignment="1">
      <alignment horizontal="left" vertical="center" indent="2" readingOrder="2"/>
    </xf>
    <xf numFmtId="0" fontId="50" fillId="8" borderId="0" xfId="0" applyFont="1" applyFill="1" applyAlignment="1">
      <alignment horizontal="right" vertical="center" indent="2" readingOrder="2"/>
    </xf>
    <xf numFmtId="4" fontId="52" fillId="8" borderId="0" xfId="0" applyNumberFormat="1" applyFont="1" applyFill="1" applyAlignment="1">
      <alignment horizontal="left" vertical="center" indent="2" readingOrder="2"/>
    </xf>
    <xf numFmtId="4" fontId="52" fillId="6" borderId="0" xfId="0" applyNumberFormat="1" applyFont="1" applyFill="1" applyAlignment="1">
      <alignment horizontal="left" vertical="center" indent="2" readingOrder="2"/>
    </xf>
    <xf numFmtId="4" fontId="50" fillId="6" borderId="0" xfId="0" applyNumberFormat="1" applyFont="1" applyFill="1" applyAlignment="1">
      <alignment horizontal="right" vertical="center" indent="2" readingOrder="2"/>
    </xf>
    <xf numFmtId="0" fontId="53" fillId="0" borderId="0" xfId="0" applyFont="1" applyAlignment="1">
      <alignment horizontal="right" wrapText="1" readingOrder="2"/>
    </xf>
    <xf numFmtId="0" fontId="43" fillId="8" borderId="0" xfId="0" applyFont="1" applyFill="1" applyAlignment="1">
      <alignment horizontal="right" vertical="center" indent="10" readingOrder="2"/>
    </xf>
    <xf numFmtId="0" fontId="34" fillId="8" borderId="0" xfId="0" applyFont="1" applyFill="1" applyAlignment="1">
      <alignment horizontal="right" vertical="center" indent="2" readingOrder="2"/>
    </xf>
    <xf numFmtId="0" fontId="44" fillId="8" borderId="0" xfId="0" applyFont="1" applyFill="1" applyAlignment="1">
      <alignment horizontal="right" indent="2" readingOrder="2"/>
    </xf>
    <xf numFmtId="4" fontId="31" fillId="8" borderId="0" xfId="0" applyNumberFormat="1" applyFont="1" applyFill="1" applyAlignment="1">
      <alignment horizontal="left" indent="2" readingOrder="2"/>
    </xf>
    <xf numFmtId="0" fontId="54" fillId="8" borderId="0" xfId="0" applyFont="1" applyFill="1" applyAlignment="1">
      <alignment horizontal="left" indent="2" readingOrder="2"/>
    </xf>
    <xf numFmtId="0" fontId="55" fillId="0" borderId="0" xfId="0" applyFont="1" applyAlignment="1">
      <alignment readingOrder="2"/>
    </xf>
    <xf numFmtId="0" fontId="56" fillId="11" borderId="0" xfId="0" applyFont="1" applyFill="1" applyAlignment="1">
      <alignment horizontal="right" vertical="center" indent="2" readingOrder="2"/>
    </xf>
    <xf numFmtId="4" fontId="57" fillId="11" borderId="3" xfId="0" applyNumberFormat="1" applyFont="1" applyFill="1" applyBorder="1" applyAlignment="1">
      <alignment horizontal="right" vertical="center" indent="2" readingOrder="2"/>
    </xf>
    <xf numFmtId="4" fontId="57" fillId="11" borderId="0" xfId="0" applyNumberFormat="1" applyFont="1" applyFill="1" applyAlignment="1">
      <alignment horizontal="left" vertical="center" indent="2" readingOrder="2"/>
    </xf>
    <xf numFmtId="0" fontId="43" fillId="15" borderId="0" xfId="0" applyFont="1" applyFill="1" applyAlignment="1">
      <alignment horizontal="right" vertical="center" indent="10" readingOrder="2"/>
    </xf>
    <xf numFmtId="0" fontId="34" fillId="15" borderId="0" xfId="0" applyFont="1" applyFill="1" applyAlignment="1">
      <alignment horizontal="right" vertical="center" indent="2" readingOrder="2"/>
    </xf>
    <xf numFmtId="4" fontId="58" fillId="15" borderId="3" xfId="0" applyNumberFormat="1" applyFont="1" applyFill="1" applyBorder="1" applyAlignment="1">
      <alignment horizontal="right" vertical="center" indent="2" readingOrder="2"/>
    </xf>
    <xf numFmtId="4" fontId="34" fillId="15" borderId="0" xfId="0" applyNumberFormat="1" applyFont="1" applyFill="1" applyAlignment="1">
      <alignment horizontal="left" vertical="center" indent="2" readingOrder="2"/>
    </xf>
    <xf numFmtId="0" fontId="35" fillId="15" borderId="0" xfId="0" applyFont="1" applyFill="1" applyAlignment="1">
      <alignment horizontal="left" vertical="center" indent="2" readingOrder="2"/>
    </xf>
    <xf numFmtId="4" fontId="44" fillId="8" borderId="3" xfId="0" applyNumberFormat="1" applyFont="1" applyFill="1" applyBorder="1" applyAlignment="1">
      <alignment horizontal="right" vertical="center" indent="2" readingOrder="2"/>
    </xf>
    <xf numFmtId="4" fontId="59" fillId="8" borderId="0" xfId="0" applyNumberFormat="1" applyFont="1" applyFill="1" applyAlignment="1">
      <alignment horizontal="left" vertical="center" indent="2" readingOrder="2"/>
    </xf>
    <xf numFmtId="4" fontId="44" fillId="6" borderId="3" xfId="0" applyNumberFormat="1" applyFont="1" applyFill="1" applyBorder="1" applyAlignment="1">
      <alignment horizontal="right" vertical="center" indent="2" readingOrder="2"/>
    </xf>
    <xf numFmtId="4" fontId="59" fillId="6" borderId="0" xfId="0" applyNumberFormat="1" applyFont="1" applyFill="1" applyAlignment="1">
      <alignment horizontal="left" vertical="center" indent="2" readingOrder="2"/>
    </xf>
    <xf numFmtId="4" fontId="38" fillId="6" borderId="0" xfId="0" applyNumberFormat="1" applyFont="1" applyFill="1" applyAlignment="1">
      <alignment horizontal="right" vertical="center" indent="2" readingOrder="2"/>
    </xf>
    <xf numFmtId="0" fontId="43" fillId="6" borderId="0" xfId="0" applyFont="1" applyFill="1" applyAlignment="1">
      <alignment horizontal="right" vertical="center" indent="10" readingOrder="2"/>
    </xf>
    <xf numFmtId="0" fontId="34" fillId="6" borderId="0" xfId="0" applyFont="1" applyFill="1" applyAlignment="1">
      <alignment horizontal="right" vertical="center" indent="2" readingOrder="2"/>
    </xf>
    <xf numFmtId="0" fontId="60" fillId="6" borderId="0" xfId="0" applyFont="1" applyFill="1" applyAlignment="1">
      <alignment horizontal="right" indent="2" readingOrder="2"/>
    </xf>
    <xf numFmtId="4" fontId="61" fillId="6" borderId="0" xfId="0" applyNumberFormat="1" applyFont="1" applyFill="1" applyAlignment="1">
      <alignment horizontal="left" vertical="center" indent="2" readingOrder="2"/>
    </xf>
    <xf numFmtId="0" fontId="23" fillId="6" borderId="0" xfId="0" applyFont="1" applyFill="1" applyAlignment="1">
      <alignment horizontal="left" indent="2" readingOrder="2"/>
    </xf>
    <xf numFmtId="4" fontId="31" fillId="6" borderId="0" xfId="0" applyNumberFormat="1" applyFont="1" applyFill="1" applyAlignment="1">
      <alignment horizontal="left" indent="2" readingOrder="2"/>
    </xf>
    <xf numFmtId="0" fontId="51" fillId="6" borderId="0" xfId="0" applyFont="1" applyFill="1" applyAlignment="1">
      <alignment horizontal="right" vertical="center" indent="2" readingOrder="2"/>
    </xf>
    <xf numFmtId="4" fontId="34" fillId="6" borderId="0" xfId="0" applyNumberFormat="1" applyFont="1" applyFill="1" applyAlignment="1">
      <alignment horizontal="left" vertical="center" indent="2" readingOrder="2"/>
    </xf>
    <xf numFmtId="0" fontId="51" fillId="8" borderId="0" xfId="0" applyFont="1" applyFill="1" applyAlignment="1">
      <alignment horizontal="right" vertical="center" indent="2" readingOrder="2"/>
    </xf>
    <xf numFmtId="4" fontId="34" fillId="8" borderId="0" xfId="0" applyNumberFormat="1" applyFont="1" applyFill="1" applyAlignment="1">
      <alignment horizontal="left" vertical="center" indent="2" readingOrder="2"/>
    </xf>
    <xf numFmtId="0" fontId="62" fillId="0" borderId="0" xfId="0" applyFont="1" applyAlignment="1">
      <alignment readingOrder="2"/>
    </xf>
    <xf numFmtId="0" fontId="43" fillId="6" borderId="0" xfId="3" applyFont="1" applyFill="1" applyBorder="1" applyAlignment="1">
      <alignment horizontal="right" vertical="center" indent="10" readingOrder="2"/>
    </xf>
    <xf numFmtId="0" fontId="58" fillId="6" borderId="0" xfId="3" applyFont="1" applyFill="1" applyBorder="1" applyAlignment="1">
      <alignment horizontal="right" vertical="center" indent="2" readingOrder="2"/>
    </xf>
    <xf numFmtId="4" fontId="34" fillId="6" borderId="0" xfId="3" applyNumberFormat="1" applyFont="1" applyFill="1" applyBorder="1" applyAlignment="1">
      <alignment horizontal="right" vertical="center" indent="2" readingOrder="2"/>
    </xf>
    <xf numFmtId="4" fontId="42" fillId="6" borderId="0" xfId="0" applyNumberFormat="1" applyFont="1" applyFill="1" applyAlignment="1">
      <alignment horizontal="right" indent="2" readingOrder="2"/>
    </xf>
    <xf numFmtId="4" fontId="34" fillId="6" borderId="3" xfId="0" applyNumberFormat="1" applyFont="1" applyFill="1" applyBorder="1" applyAlignment="1">
      <alignment horizontal="center" vertical="center" readingOrder="2"/>
    </xf>
    <xf numFmtId="4" fontId="34" fillId="6" borderId="0" xfId="0" applyNumberFormat="1" applyFont="1" applyFill="1" applyAlignment="1">
      <alignment horizontal="center" vertical="center" readingOrder="2"/>
    </xf>
    <xf numFmtId="0" fontId="34" fillId="6" borderId="0" xfId="0" applyFont="1" applyFill="1" applyAlignment="1">
      <alignment horizontal="left" indent="2" readingOrder="2"/>
    </xf>
    <xf numFmtId="4" fontId="34" fillId="6" borderId="0" xfId="0" applyNumberFormat="1" applyFont="1" applyFill="1" applyAlignment="1">
      <alignment horizontal="left" indent="2" readingOrder="2"/>
    </xf>
    <xf numFmtId="0" fontId="27" fillId="11" borderId="0" xfId="0" applyFont="1" applyFill="1" applyAlignment="1">
      <alignment horizontal="right" vertical="center" indent="10" readingOrder="2"/>
    </xf>
    <xf numFmtId="0" fontId="27" fillId="11" borderId="0" xfId="0" applyFont="1" applyFill="1" applyAlignment="1">
      <alignment horizontal="right" vertical="center" indent="2" readingOrder="2"/>
    </xf>
    <xf numFmtId="4" fontId="27" fillId="11" borderId="0" xfId="0" applyNumberFormat="1" applyFont="1" applyFill="1" applyAlignment="1">
      <alignment horizontal="right" vertical="center" indent="2" readingOrder="2"/>
    </xf>
    <xf numFmtId="4" fontId="27" fillId="11" borderId="3" xfId="0" applyNumberFormat="1" applyFont="1" applyFill="1" applyBorder="1" applyAlignment="1">
      <alignment horizontal="center" vertical="center" readingOrder="2"/>
    </xf>
    <xf numFmtId="4" fontId="27" fillId="11" borderId="0" xfId="0" applyNumberFormat="1" applyFont="1" applyFill="1" applyAlignment="1">
      <alignment horizontal="center" vertical="center" readingOrder="2"/>
    </xf>
    <xf numFmtId="4" fontId="63" fillId="15" borderId="0" xfId="0" applyNumberFormat="1" applyFont="1" applyFill="1" applyAlignment="1">
      <alignment horizontal="right" vertical="center" indent="2" readingOrder="2"/>
    </xf>
    <xf numFmtId="9" fontId="64" fillId="8" borderId="0" xfId="0" applyNumberFormat="1" applyFont="1" applyFill="1" applyAlignment="1">
      <alignment horizontal="right" vertical="center" indent="2" readingOrder="2"/>
    </xf>
    <xf numFmtId="10" fontId="38" fillId="6" borderId="0" xfId="0" applyNumberFormat="1" applyFont="1" applyFill="1" applyAlignment="1">
      <alignment horizontal="right" vertical="center" indent="2" readingOrder="2"/>
    </xf>
    <xf numFmtId="4" fontId="44" fillId="8" borderId="0" xfId="0" applyNumberFormat="1" applyFont="1" applyFill="1" applyAlignment="1">
      <alignment horizontal="right" vertical="center" indent="2" readingOrder="2"/>
    </xf>
    <xf numFmtId="0" fontId="38" fillId="8" borderId="0" xfId="0" applyFont="1" applyFill="1" applyAlignment="1">
      <alignment horizontal="left" vertical="center" indent="2" readingOrder="2"/>
    </xf>
    <xf numFmtId="4" fontId="46" fillId="8" borderId="0" xfId="0" applyNumberFormat="1" applyFont="1" applyFill="1" applyAlignment="1">
      <alignment horizontal="left" indent="2" readingOrder="2"/>
    </xf>
    <xf numFmtId="4" fontId="43" fillId="15" borderId="0" xfId="0" applyNumberFormat="1" applyFont="1" applyFill="1" applyAlignment="1">
      <alignment horizontal="right" vertical="center" indent="2" readingOrder="2"/>
    </xf>
    <xf numFmtId="4" fontId="44" fillId="6" borderId="0" xfId="0" applyNumberFormat="1" applyFont="1" applyFill="1" applyAlignment="1">
      <alignment horizontal="left" vertical="center" indent="2" readingOrder="2"/>
    </xf>
    <xf numFmtId="4" fontId="65" fillId="6" borderId="0" xfId="0" applyNumberFormat="1" applyFont="1" applyFill="1" applyAlignment="1">
      <alignment horizontal="left" vertical="center" indent="2" readingOrder="2"/>
    </xf>
    <xf numFmtId="4" fontId="66" fillId="6" borderId="0" xfId="0" applyNumberFormat="1" applyFont="1" applyFill="1" applyAlignment="1">
      <alignment horizontal="left" vertical="center" indent="2" readingOrder="2"/>
    </xf>
    <xf numFmtId="4" fontId="44" fillId="8" borderId="0" xfId="0" applyNumberFormat="1" applyFont="1" applyFill="1" applyAlignment="1">
      <alignment horizontal="left" vertical="center" indent="2" readingOrder="2"/>
    </xf>
    <xf numFmtId="4" fontId="65" fillId="8" borderId="0" xfId="0" applyNumberFormat="1" applyFont="1" applyFill="1" applyAlignment="1">
      <alignment horizontal="left" vertical="center" indent="2" readingOrder="2"/>
    </xf>
    <xf numFmtId="4" fontId="66" fillId="8" borderId="0" xfId="0" applyNumberFormat="1" applyFont="1" applyFill="1" applyAlignment="1">
      <alignment horizontal="left" vertical="center" indent="2" readingOrder="2"/>
    </xf>
    <xf numFmtId="0" fontId="34" fillId="8" borderId="3" xfId="0" applyFont="1" applyFill="1" applyBorder="1" applyAlignment="1">
      <alignment horizontal="right" vertical="center" indent="2" readingOrder="2"/>
    </xf>
    <xf numFmtId="0" fontId="44" fillId="8" borderId="0" xfId="0" applyFont="1" applyFill="1" applyAlignment="1">
      <alignment horizontal="left" vertical="center" indent="2" readingOrder="2"/>
    </xf>
    <xf numFmtId="0" fontId="65" fillId="8" borderId="0" xfId="0" applyFont="1" applyFill="1" applyAlignment="1">
      <alignment horizontal="left" vertical="center" indent="2" readingOrder="2"/>
    </xf>
    <xf numFmtId="0" fontId="66" fillId="8" borderId="0" xfId="0" applyFont="1" applyFill="1" applyAlignment="1">
      <alignment horizontal="left" vertical="center" indent="2" readingOrder="2"/>
    </xf>
    <xf numFmtId="0" fontId="43" fillId="12" borderId="0" xfId="0" applyFont="1" applyFill="1" applyAlignment="1">
      <alignment horizontal="right" vertical="center" indent="10" readingOrder="2"/>
    </xf>
    <xf numFmtId="0" fontId="34" fillId="12" borderId="0" xfId="0" applyFont="1" applyFill="1" applyAlignment="1">
      <alignment horizontal="right" vertical="center" indent="2" readingOrder="2"/>
    </xf>
    <xf numFmtId="4" fontId="34" fillId="12" borderId="0" xfId="0" applyNumberFormat="1" applyFont="1" applyFill="1" applyAlignment="1">
      <alignment horizontal="right" vertical="center" indent="2" readingOrder="2"/>
    </xf>
    <xf numFmtId="0" fontId="65" fillId="12" borderId="0" xfId="0" applyFont="1" applyFill="1" applyAlignment="1">
      <alignment horizontal="right" vertical="center" indent="2" readingOrder="2"/>
    </xf>
    <xf numFmtId="4" fontId="34" fillId="12" borderId="3" xfId="0" applyNumberFormat="1" applyFont="1" applyFill="1" applyBorder="1" applyAlignment="1">
      <alignment horizontal="center" vertical="center" readingOrder="2"/>
    </xf>
    <xf numFmtId="4" fontId="34" fillId="12" borderId="0" xfId="0" applyNumberFormat="1" applyFont="1" applyFill="1" applyAlignment="1">
      <alignment horizontal="center" vertical="center" readingOrder="2"/>
    </xf>
    <xf numFmtId="0" fontId="38" fillId="12" borderId="0" xfId="0" applyFont="1" applyFill="1" applyAlignment="1">
      <alignment horizontal="left" vertical="center" indent="2" readingOrder="2"/>
    </xf>
    <xf numFmtId="4" fontId="31" fillId="12" borderId="0" xfId="0" applyNumberFormat="1" applyFont="1" applyFill="1" applyAlignment="1">
      <alignment horizontal="left" indent="2" readingOrder="2"/>
    </xf>
    <xf numFmtId="4" fontId="27" fillId="11" borderId="3" xfId="0" applyNumberFormat="1" applyFont="1" applyFill="1" applyBorder="1" applyAlignment="1">
      <alignment horizontal="right" vertical="center" indent="2" readingOrder="2"/>
    </xf>
    <xf numFmtId="4" fontId="27" fillId="11" borderId="0" xfId="0" applyNumberFormat="1" applyFont="1" applyFill="1" applyAlignment="1">
      <alignment horizontal="left" vertical="center" indent="2" readingOrder="2"/>
    </xf>
    <xf numFmtId="4" fontId="63" fillId="15" borderId="0" xfId="0" applyNumberFormat="1" applyFont="1" applyFill="1" applyAlignment="1">
      <alignment horizontal="right" indent="2" readingOrder="2"/>
    </xf>
    <xf numFmtId="4" fontId="43" fillId="15" borderId="3" xfId="0" applyNumberFormat="1" applyFont="1" applyFill="1" applyBorder="1" applyAlignment="1">
      <alignment horizontal="right" indent="2" readingOrder="2"/>
    </xf>
    <xf numFmtId="4" fontId="43" fillId="15" borderId="0" xfId="0" applyNumberFormat="1" applyFont="1" applyFill="1" applyAlignment="1">
      <alignment horizontal="left" indent="2" readingOrder="2"/>
    </xf>
    <xf numFmtId="9" fontId="64" fillId="6" borderId="0" xfId="0" applyNumberFormat="1" applyFont="1" applyFill="1" applyAlignment="1">
      <alignment horizontal="right" vertical="center" indent="2" readingOrder="2"/>
    </xf>
    <xf numFmtId="4" fontId="67" fillId="6" borderId="3" xfId="0" applyNumberFormat="1" applyFont="1" applyFill="1" applyBorder="1" applyAlignment="1">
      <alignment horizontal="right" vertical="center" indent="2" readingOrder="2"/>
    </xf>
    <xf numFmtId="4" fontId="67" fillId="6" borderId="0" xfId="0" applyNumberFormat="1" applyFont="1" applyFill="1" applyAlignment="1">
      <alignment horizontal="left" vertical="center" indent="2" readingOrder="2"/>
    </xf>
    <xf numFmtId="4" fontId="68" fillId="8" borderId="0" xfId="0" applyNumberFormat="1" applyFont="1" applyFill="1" applyAlignment="1">
      <alignment horizontal="left" vertical="center" indent="2" readingOrder="2"/>
    </xf>
    <xf numFmtId="4" fontId="68" fillId="6" borderId="0" xfId="0" applyNumberFormat="1" applyFont="1" applyFill="1" applyAlignment="1">
      <alignment horizontal="left" vertical="center" indent="2" readingOrder="2"/>
    </xf>
    <xf numFmtId="4" fontId="64" fillId="6" borderId="0" xfId="0" applyNumberFormat="1" applyFont="1" applyFill="1" applyAlignment="1">
      <alignment horizontal="left" vertical="center" indent="2" readingOrder="2"/>
    </xf>
    <xf numFmtId="0" fontId="38" fillId="6" borderId="0" xfId="0" applyFont="1" applyFill="1" applyAlignment="1">
      <alignment horizontal="left" vertical="center" indent="2" readingOrder="2"/>
    </xf>
    <xf numFmtId="4" fontId="38" fillId="6" borderId="0" xfId="0" applyNumberFormat="1" applyFont="1" applyFill="1" applyAlignment="1">
      <alignment horizontal="left" indent="2" readingOrder="2"/>
    </xf>
    <xf numFmtId="9" fontId="27" fillId="11" borderId="0" xfId="0" applyNumberFormat="1" applyFont="1" applyFill="1" applyAlignment="1">
      <alignment horizontal="right" indent="2" readingOrder="2"/>
    </xf>
    <xf numFmtId="4" fontId="27" fillId="11" borderId="3" xfId="0" applyNumberFormat="1" applyFont="1" applyFill="1" applyBorder="1" applyAlignment="1">
      <alignment horizontal="right" indent="2" readingOrder="2"/>
    </xf>
    <xf numFmtId="4" fontId="27" fillId="11" borderId="0" xfId="0" applyNumberFormat="1" applyFont="1" applyFill="1" applyAlignment="1">
      <alignment horizontal="left" indent="2" readingOrder="2"/>
    </xf>
    <xf numFmtId="0" fontId="63" fillId="15" borderId="0" xfId="2" applyFont="1" applyFill="1" applyBorder="1" applyAlignment="1">
      <alignment horizontal="right" vertical="center" indent="2" readingOrder="2"/>
    </xf>
    <xf numFmtId="0" fontId="63" fillId="15" borderId="0" xfId="0" applyFont="1" applyFill="1" applyAlignment="1">
      <alignment horizontal="right" vertical="center" indent="2" readingOrder="2"/>
    </xf>
    <xf numFmtId="4" fontId="69" fillId="6" borderId="0" xfId="0" applyNumberFormat="1" applyFont="1" applyFill="1" applyAlignment="1">
      <alignment horizontal="left" vertical="center" indent="2" readingOrder="2"/>
    </xf>
    <xf numFmtId="4" fontId="69" fillId="8" borderId="0" xfId="0" applyNumberFormat="1" applyFont="1" applyFill="1" applyAlignment="1">
      <alignment horizontal="left" vertical="center" indent="2" readingOrder="2"/>
    </xf>
    <xf numFmtId="0" fontId="58" fillId="8" borderId="0" xfId="0" applyFont="1" applyFill="1" applyAlignment="1">
      <alignment horizontal="right" vertical="center" indent="2" readingOrder="2"/>
    </xf>
    <xf numFmtId="4" fontId="70" fillId="8" borderId="0" xfId="0" applyNumberFormat="1" applyFont="1" applyFill="1" applyAlignment="1">
      <alignment horizontal="right" vertical="center" indent="2" readingOrder="2"/>
    </xf>
    <xf numFmtId="4" fontId="71" fillId="8" borderId="0" xfId="0" applyNumberFormat="1" applyFont="1" applyFill="1" applyAlignment="1">
      <alignment horizontal="left" indent="2" readingOrder="2"/>
    </xf>
    <xf numFmtId="0" fontId="27" fillId="11" borderId="0" xfId="0" applyFont="1" applyFill="1" applyAlignment="1">
      <alignment horizontal="right" indent="2" readingOrder="2"/>
    </xf>
    <xf numFmtId="4" fontId="72" fillId="6" borderId="0" xfId="0" applyNumberFormat="1" applyFont="1" applyFill="1" applyAlignment="1">
      <alignment horizontal="left" vertical="center" indent="2" readingOrder="2"/>
    </xf>
    <xf numFmtId="4" fontId="72" fillId="8" borderId="0" xfId="0" applyNumberFormat="1" applyFont="1" applyFill="1" applyAlignment="1">
      <alignment horizontal="left" vertical="center" indent="2" readingOrder="2"/>
    </xf>
    <xf numFmtId="0" fontId="73" fillId="8" borderId="0" xfId="0" applyFont="1" applyFill="1" applyAlignment="1">
      <alignment horizontal="right" vertical="center" indent="2" readingOrder="2"/>
    </xf>
    <xf numFmtId="0" fontId="73" fillId="8" borderId="0" xfId="0" applyFont="1" applyFill="1" applyAlignment="1">
      <alignment horizontal="left" vertical="center" indent="2" readingOrder="2"/>
    </xf>
    <xf numFmtId="0" fontId="74" fillId="8" borderId="0" xfId="0" applyFont="1" applyFill="1" applyAlignment="1">
      <alignment horizontal="left" indent="2" readingOrder="2"/>
    </xf>
    <xf numFmtId="0" fontId="23" fillId="0" borderId="0" xfId="0" applyFont="1" applyAlignment="1">
      <alignment horizontal="right" indent="10" readingOrder="2"/>
    </xf>
    <xf numFmtId="0" fontId="23" fillId="0" borderId="0" xfId="0" applyFont="1" applyAlignment="1">
      <alignment horizontal="right" indent="2" readingOrder="2"/>
    </xf>
    <xf numFmtId="2" fontId="23" fillId="0" borderId="0" xfId="0" applyNumberFormat="1" applyFont="1" applyAlignment="1">
      <alignment horizontal="right" indent="2" readingOrder="2"/>
    </xf>
    <xf numFmtId="0" fontId="23" fillId="9" borderId="0" xfId="0" applyFont="1" applyFill="1" applyAlignment="1">
      <alignment horizontal="right" indent="2" readingOrder="2"/>
    </xf>
    <xf numFmtId="4" fontId="75" fillId="5" borderId="3" xfId="0" applyNumberFormat="1" applyFont="1" applyFill="1" applyBorder="1" applyAlignment="1">
      <alignment horizontal="right" indent="2" readingOrder="2"/>
    </xf>
    <xf numFmtId="0" fontId="23" fillId="0" borderId="0" xfId="0" applyFont="1" applyAlignment="1">
      <alignment horizontal="left" indent="2" readingOrder="2"/>
    </xf>
    <xf numFmtId="0" fontId="76" fillId="13" borderId="0" xfId="0" applyFont="1" applyFill="1" applyAlignment="1">
      <alignment horizontal="right" vertical="center" indent="2" readingOrder="2"/>
    </xf>
    <xf numFmtId="4" fontId="29" fillId="13" borderId="0" xfId="0" applyNumberFormat="1" applyFont="1" applyFill="1" applyAlignment="1">
      <alignment horizontal="center" vertical="center" readingOrder="2"/>
    </xf>
    <xf numFmtId="0" fontId="77" fillId="13" borderId="0" xfId="0" applyFont="1" applyFill="1" applyAlignment="1">
      <alignment horizontal="right" indent="2" readingOrder="2"/>
    </xf>
    <xf numFmtId="4" fontId="78" fillId="13" borderId="3" xfId="0" applyNumberFormat="1" applyFont="1" applyFill="1" applyBorder="1" applyAlignment="1">
      <alignment horizontal="center" vertical="center" readingOrder="2"/>
    </xf>
    <xf numFmtId="4" fontId="78" fillId="13" borderId="0" xfId="0" applyNumberFormat="1" applyFont="1" applyFill="1" applyAlignment="1">
      <alignment horizontal="center" vertical="center" readingOrder="2"/>
    </xf>
    <xf numFmtId="0" fontId="77" fillId="13" borderId="0" xfId="0" applyFont="1" applyFill="1" applyAlignment="1">
      <alignment horizontal="left" indent="2" readingOrder="2"/>
    </xf>
    <xf numFmtId="0" fontId="23" fillId="13" borderId="0" xfId="0" applyFont="1" applyFill="1" applyAlignment="1">
      <alignment horizontal="left" indent="2" readingOrder="2"/>
    </xf>
    <xf numFmtId="3" fontId="29" fillId="13" borderId="0" xfId="0" applyNumberFormat="1" applyFont="1" applyFill="1" applyAlignment="1">
      <alignment horizontal="right" vertical="center" indent="2" readingOrder="2"/>
    </xf>
    <xf numFmtId="4" fontId="34" fillId="8" borderId="3" xfId="0" applyNumberFormat="1" applyFont="1" applyFill="1" applyBorder="1" applyAlignment="1">
      <alignment horizontal="center" vertical="center" readingOrder="2"/>
    </xf>
    <xf numFmtId="4" fontId="34" fillId="8" borderId="0" xfId="0" applyNumberFormat="1" applyFont="1" applyFill="1" applyAlignment="1">
      <alignment horizontal="center" vertical="center" readingOrder="2"/>
    </xf>
    <xf numFmtId="4" fontId="34" fillId="6" borderId="3" xfId="0" applyNumberFormat="1" applyFont="1" applyFill="1" applyBorder="1" applyAlignment="1">
      <alignment horizontal="right" vertical="center" indent="2" readingOrder="2"/>
    </xf>
    <xf numFmtId="4" fontId="34" fillId="6" borderId="0" xfId="0" applyNumberFormat="1" applyFont="1" applyFill="1" applyAlignment="1">
      <alignment horizontal="right" vertical="center" indent="2" readingOrder="2"/>
    </xf>
    <xf numFmtId="4" fontId="34" fillId="8" borderId="3" xfId="0" applyNumberFormat="1" applyFont="1" applyFill="1" applyBorder="1" applyAlignment="1">
      <alignment horizontal="right" vertical="center" indent="2" readingOrder="2"/>
    </xf>
    <xf numFmtId="4" fontId="34" fillId="8" borderId="0" xfId="0" applyNumberFormat="1" applyFont="1" applyFill="1" applyAlignment="1">
      <alignment horizontal="right" vertical="center" indent="2" readingOrder="2"/>
    </xf>
    <xf numFmtId="0" fontId="0" fillId="0" borderId="0" xfId="0" applyFont="1" applyAlignment="1">
      <alignment horizontal="right" readingOrder="2"/>
    </xf>
    <xf numFmtId="0" fontId="0" fillId="0" borderId="0" xfId="0" applyFont="1">
      <alignment readingOrder="2"/>
    </xf>
    <xf numFmtId="0" fontId="23" fillId="0" borderId="0" xfId="0" applyFont="1">
      <alignment readingOrder="2"/>
    </xf>
    <xf numFmtId="0" fontId="23" fillId="0" borderId="0" xfId="0" applyFont="1" applyAlignment="1">
      <alignment horizontal="left"/>
    </xf>
    <xf numFmtId="0" fontId="31" fillId="0" borderId="0" xfId="0" applyFont="1">
      <alignment readingOrder="2"/>
    </xf>
    <xf numFmtId="0" fontId="10" fillId="10" borderId="0" xfId="0" applyFont="1" applyFill="1">
      <alignment readingOrder="2"/>
    </xf>
    <xf numFmtId="0" fontId="10" fillId="0" borderId="0" xfId="0" applyFont="1">
      <alignment readingOrder="2"/>
    </xf>
    <xf numFmtId="0" fontId="40" fillId="0" borderId="0" xfId="0" applyFont="1">
      <alignment readingOrder="2"/>
    </xf>
    <xf numFmtId="0" fontId="47" fillId="0" borderId="0" xfId="0" applyFont="1">
      <alignment readingOrder="2"/>
    </xf>
    <xf numFmtId="0" fontId="55" fillId="0" borderId="0" xfId="0" applyFont="1">
      <alignment readingOrder="2"/>
    </xf>
    <xf numFmtId="0" fontId="62" fillId="0" borderId="0" xfId="0" applyFont="1">
      <alignment readingOrder="2"/>
    </xf>
    <xf numFmtId="0" fontId="2" fillId="0" borderId="0" xfId="0" applyFont="1" applyAlignment="1">
      <alignment wrapText="1"/>
    </xf>
    <xf numFmtId="0" fontId="23" fillId="0" borderId="0" xfId="0" applyFont="1" applyAlignment="1">
      <alignment horizontal="left" indent="10"/>
    </xf>
    <xf numFmtId="0" fontId="23" fillId="0" borderId="0" xfId="0" applyFont="1" applyAlignment="1">
      <alignment horizontal="left" indent="2"/>
    </xf>
    <xf numFmtId="4" fontId="34" fillId="8" borderId="3" xfId="0" applyNumberFormat="1" applyFont="1" applyFill="1" applyBorder="1" applyAlignment="1">
      <alignment horizontal="center" vertical="center" readingOrder="2"/>
    </xf>
    <xf numFmtId="4" fontId="34" fillId="8" borderId="0" xfId="0" applyNumberFormat="1" applyFont="1" applyFill="1" applyAlignment="1">
      <alignment horizontal="center" vertical="center" readingOrder="2"/>
    </xf>
    <xf numFmtId="4" fontId="34" fillId="6" borderId="3" xfId="0" applyNumberFormat="1" applyFont="1" applyFill="1" applyBorder="1" applyAlignment="1">
      <alignment horizontal="right" vertical="center" indent="2" readingOrder="2"/>
    </xf>
    <xf numFmtId="4" fontId="34" fillId="6" borderId="0" xfId="0" applyNumberFormat="1" applyFont="1" applyFill="1" applyAlignment="1">
      <alignment horizontal="right" vertical="center" indent="2" readingOrder="2"/>
    </xf>
    <xf numFmtId="4" fontId="34" fillId="8" borderId="3" xfId="0" applyNumberFormat="1" applyFont="1" applyFill="1" applyBorder="1" applyAlignment="1">
      <alignment horizontal="right" vertical="center" indent="2" readingOrder="2"/>
    </xf>
    <xf numFmtId="4" fontId="34" fillId="8" borderId="0" xfId="0" applyNumberFormat="1" applyFont="1" applyFill="1" applyAlignment="1">
      <alignment horizontal="right" vertical="center" indent="2" readingOrder="2"/>
    </xf>
    <xf numFmtId="0" fontId="22" fillId="14" borderId="0" xfId="1" applyFont="1" applyFill="1" applyBorder="1" applyAlignment="1">
      <alignment horizontal="center" vertical="center" readingOrder="2"/>
    </xf>
    <xf numFmtId="2" fontId="27" fillId="16" borderId="3" xfId="0" applyNumberFormat="1" applyFont="1" applyFill="1" applyBorder="1" applyAlignment="1">
      <alignment horizontal="right" vertical="center" indent="2" readingOrder="2"/>
    </xf>
    <xf numFmtId="2" fontId="28" fillId="16" borderId="0" xfId="0" applyNumberFormat="1" applyFont="1" applyFill="1" applyAlignment="1">
      <alignment horizontal="right" vertical="center" indent="2" readingOrder="2"/>
    </xf>
    <xf numFmtId="3" fontId="29" fillId="13" borderId="3" xfId="0" applyNumberFormat="1" applyFont="1" applyFill="1" applyBorder="1" applyAlignment="1">
      <alignment horizontal="right" vertical="center" indent="2" readingOrder="2"/>
    </xf>
    <xf numFmtId="3" fontId="29" fillId="13" borderId="0" xfId="0" applyNumberFormat="1" applyFont="1" applyFill="1" applyAlignment="1">
      <alignment horizontal="right" vertical="center" indent="2" readingOrder="2"/>
    </xf>
    <xf numFmtId="4" fontId="43" fillId="15" borderId="3" xfId="0" applyNumberFormat="1" applyFont="1" applyFill="1" applyBorder="1" applyAlignment="1">
      <alignment horizontal="center" vertical="center" readingOrder="2"/>
    </xf>
    <xf numFmtId="4" fontId="43" fillId="15" borderId="0" xfId="0" applyNumberFormat="1" applyFont="1" applyFill="1" applyAlignment="1">
      <alignment horizontal="center" vertical="center" readingOrder="2"/>
    </xf>
    <xf numFmtId="4" fontId="34" fillId="15" borderId="3" xfId="0" applyNumberFormat="1" applyFont="1" applyFill="1" applyBorder="1" applyAlignment="1">
      <alignment horizontal="center" readingOrder="2"/>
    </xf>
    <xf numFmtId="4" fontId="34" fillId="15" borderId="0" xfId="0" applyNumberFormat="1" applyFont="1" applyFill="1" applyAlignment="1">
      <alignment horizontal="center" readingOrder="2"/>
    </xf>
    <xf numFmtId="4" fontId="39" fillId="8" borderId="3" xfId="0" applyNumberFormat="1" applyFont="1" applyFill="1" applyBorder="1" applyAlignment="1">
      <alignment horizontal="center" readingOrder="2"/>
    </xf>
    <xf numFmtId="4" fontId="39" fillId="8" borderId="0" xfId="0" applyNumberFormat="1" applyFont="1" applyFill="1" applyAlignment="1">
      <alignment horizontal="center" readingOrder="2"/>
    </xf>
  </cellXfs>
  <cellStyles count="47">
    <cellStyle name="20% - تمييز1" xfId="24" builtinId="30" customBuiltin="1"/>
    <cellStyle name="20% - تمييز2" xfId="28" builtinId="34" customBuiltin="1"/>
    <cellStyle name="20% - تمييز3" xfId="32" builtinId="38" customBuiltin="1"/>
    <cellStyle name="20% - تمييز4" xfId="36" builtinId="42" customBuiltin="1"/>
    <cellStyle name="20% - تمييز5" xfId="40" builtinId="46" customBuiltin="1"/>
    <cellStyle name="20% - تمييز6" xfId="44" builtinId="50" customBuiltin="1"/>
    <cellStyle name="40% - تمييز1" xfId="25" builtinId="31" customBuiltin="1"/>
    <cellStyle name="40% - تمييز2" xfId="29" builtinId="35" customBuiltin="1"/>
    <cellStyle name="40% - تمييز3" xfId="33" builtinId="39" customBuiltin="1"/>
    <cellStyle name="40% - تمييز4" xfId="37" builtinId="43" customBuiltin="1"/>
    <cellStyle name="40% - تمييز5" xfId="41" builtinId="47" customBuiltin="1"/>
    <cellStyle name="40% - تمييز6" xfId="45" builtinId="51" customBuiltin="1"/>
    <cellStyle name="60% - تمييز1" xfId="26" builtinId="32" customBuiltin="1"/>
    <cellStyle name="60% - تمييز2" xfId="30" builtinId="36" customBuiltin="1"/>
    <cellStyle name="60% - تمييز3" xfId="34" builtinId="40" customBuiltin="1"/>
    <cellStyle name="60% - تمييز4" xfId="38" builtinId="44" customBuiltin="1"/>
    <cellStyle name="60% - تمييز5" xfId="42" builtinId="48" customBuiltin="1"/>
    <cellStyle name="60% - تمييز6" xfId="46" builtinId="52" customBuiltin="1"/>
    <cellStyle name="Comma" xfId="5" builtinId="3" customBuiltin="1"/>
    <cellStyle name="Comma [0]" xfId="6" builtinId="6" customBuiltin="1"/>
    <cellStyle name="Currency" xfId="7" builtinId="4" customBuiltin="1"/>
    <cellStyle name="Currency [0]" xfId="8" builtinId="7" customBuiltin="1"/>
    <cellStyle name="Percent" xfId="9" builtinId="5" customBuiltin="1"/>
    <cellStyle name="إخراج" xfId="15" builtinId="21" customBuiltin="1"/>
    <cellStyle name="إدخال" xfId="14" builtinId="20" customBuiltin="1"/>
    <cellStyle name="الإجمالي" xfId="22" builtinId="25" customBuiltin="1"/>
    <cellStyle name="تمييز1" xfId="23" builtinId="29" customBuiltin="1"/>
    <cellStyle name="تمييز2" xfId="27" builtinId="33" customBuiltin="1"/>
    <cellStyle name="تمييز3" xfId="31" builtinId="37" customBuiltin="1"/>
    <cellStyle name="تمييز4" xfId="35" builtinId="41" customBuiltin="1"/>
    <cellStyle name="تمييز5" xfId="39" builtinId="45" customBuiltin="1"/>
    <cellStyle name="تمييز6" xfId="43" builtinId="49" customBuiltin="1"/>
    <cellStyle name="جيد" xfId="11" builtinId="26" customBuiltin="1"/>
    <cellStyle name="حساب" xfId="16" builtinId="22" customBuiltin="1"/>
    <cellStyle name="خلية تدقيق" xfId="18" builtinId="23" customBuiltin="1"/>
    <cellStyle name="خلية مرتبطة" xfId="17" builtinId="24" customBuiltin="1"/>
    <cellStyle name="سيئ" xfId="12" builtinId="27" customBuiltin="1"/>
    <cellStyle name="عادي" xfId="0" builtinId="0" customBuiltin="1"/>
    <cellStyle name="عنوان" xfId="1" builtinId="15" customBuiltin="1"/>
    <cellStyle name="عنوان 1" xfId="2" builtinId="16" customBuiltin="1"/>
    <cellStyle name="عنوان 2" xfId="3" builtinId="17" customBuiltin="1"/>
    <cellStyle name="عنوان 3" xfId="4" builtinId="18" customBuiltin="1"/>
    <cellStyle name="عنوان 4" xfId="10" builtinId="19" customBuiltin="1"/>
    <cellStyle name="محايد" xfId="13" builtinId="28" customBuiltin="1"/>
    <cellStyle name="ملاحظة" xfId="20" builtinId="10" customBuiltin="1"/>
    <cellStyle name="نص تحذير" xfId="19" builtinId="11" customBuiltin="1"/>
    <cellStyle name="نص توضيحي" xfId="21" builtinId="53" customBuiltin="1"/>
  </cellStyles>
  <dxfs count="273">
    <dxf>
      <font>
        <strike val="0"/>
        <outline val="0"/>
        <shadow val="0"/>
        <u val="none"/>
        <vertAlign val="baseline"/>
        <name val="Tahoma"/>
        <family val="2"/>
        <scheme val="none"/>
      </font>
      <alignment horizontal="left" vertical="center" wrapText="0" indent="2" justifyLastLine="0" shrinkToFit="0"/>
    </dxf>
    <dxf>
      <font>
        <strike val="0"/>
        <outline val="0"/>
        <shadow val="0"/>
        <u val="none"/>
        <vertAlign val="baseline"/>
        <name val="Tahoma"/>
        <family val="2"/>
        <scheme val="none"/>
      </font>
      <alignment horizontal="left" vertical="center" wrapText="0" indent="2" justifyLastLine="0" shrinkToFit="0"/>
    </dxf>
    <dxf>
      <font>
        <strike val="0"/>
        <outline val="0"/>
        <shadow val="0"/>
        <u val="none"/>
        <vertAlign val="baseline"/>
        <name val="Tahoma"/>
        <family val="2"/>
        <scheme val="none"/>
      </font>
      <alignment horizontal="left" vertical="center" wrapText="0" indent="2" justifyLastLine="0" shrinkToFit="0"/>
    </dxf>
    <dxf>
      <font>
        <strike val="0"/>
        <outline val="0"/>
        <shadow val="0"/>
        <u val="none"/>
        <vertAlign val="baseline"/>
        <name val="Tahoma"/>
        <family val="2"/>
        <scheme val="none"/>
      </font>
      <alignment horizontal="left" vertical="center" wrapText="0" indent="2" justifyLastLine="0" shrinkToFit="0"/>
    </dxf>
    <dxf>
      <font>
        <strike val="0"/>
        <outline val="0"/>
        <shadow val="0"/>
        <u val="none"/>
        <vertAlign val="baseline"/>
        <name val="Tahoma"/>
        <family val="2"/>
        <scheme val="none"/>
      </font>
      <alignment horizontal="left" vertical="center" wrapText="0" indent="2" justifyLastLine="0" shrinkToFit="0"/>
    </dxf>
    <dxf>
      <font>
        <strike val="0"/>
        <outline val="0"/>
        <shadow val="0"/>
        <u val="none"/>
        <vertAlign val="baseline"/>
        <name val="Tahoma"/>
        <family val="2"/>
        <scheme val="none"/>
      </font>
      <alignment horizontal="left" vertical="center" wrapText="0" indent="2" justifyLastLine="0" shrinkToFit="0"/>
    </dxf>
    <dxf>
      <font>
        <strike val="0"/>
        <outline val="0"/>
        <shadow val="0"/>
        <u val="none"/>
        <vertAlign val="baseline"/>
        <name val="Tahoma"/>
        <family val="2"/>
        <scheme val="none"/>
      </font>
      <alignment horizontal="left" vertical="center" wrapText="0" indent="2" justifyLastLine="0" shrinkToFit="0"/>
    </dxf>
    <dxf>
      <font>
        <strike val="0"/>
        <outline val="0"/>
        <shadow val="0"/>
        <u val="none"/>
        <vertAlign val="baseline"/>
        <name val="Tahoma"/>
        <family val="2"/>
        <scheme val="none"/>
      </font>
      <alignment horizontal="left" vertical="center" wrapText="0" indent="2" justifyLastLine="0" shrinkToFit="0"/>
    </dxf>
    <dxf>
      <font>
        <strike val="0"/>
        <outline val="0"/>
        <shadow val="0"/>
        <u val="none"/>
        <vertAlign val="baseline"/>
        <name val="Tahoma"/>
        <family val="2"/>
        <scheme val="none"/>
      </font>
      <alignment horizontal="left" vertical="center" wrapText="0" indent="2" justifyLastLine="0" shrinkToFit="0"/>
    </dxf>
    <dxf>
      <font>
        <strike val="0"/>
        <outline val="0"/>
        <shadow val="0"/>
        <u val="none"/>
        <vertAlign val="baseline"/>
        <name val="Tahoma"/>
        <family val="2"/>
        <scheme val="none"/>
      </font>
      <alignment horizontal="left" vertical="center" wrapText="0" indent="2" justifyLastLine="0" shrinkToFit="0"/>
    </dxf>
    <dxf>
      <font>
        <strike val="0"/>
        <outline val="0"/>
        <shadow val="0"/>
        <u val="none"/>
        <vertAlign val="baseline"/>
        <name val="Tahoma"/>
        <family val="2"/>
        <scheme val="none"/>
      </font>
      <alignment horizontal="left" vertical="center" wrapText="0" indent="2" justifyLastLine="0" shrinkToFit="0"/>
    </dxf>
    <dxf>
      <font>
        <strike val="0"/>
        <outline val="0"/>
        <shadow val="0"/>
        <u val="none"/>
        <vertAlign val="baseline"/>
        <name val="Tahoma"/>
        <family val="2"/>
        <scheme val="none"/>
      </font>
      <alignment horizontal="left" vertical="center" wrapText="0" indent="2" justifyLastLine="0" shrinkToFit="0"/>
    </dxf>
    <dxf>
      <font>
        <strike val="0"/>
        <outline val="0"/>
        <shadow val="0"/>
        <u val="none"/>
        <vertAlign val="baseline"/>
        <name val="Tahoma"/>
        <family val="2"/>
        <scheme val="none"/>
      </font>
      <alignment horizontal="left" vertical="center" wrapText="0" indent="2" justifyLastLine="0" shrinkToFit="0"/>
    </dxf>
    <dxf>
      <font>
        <strike val="0"/>
        <outline val="0"/>
        <shadow val="0"/>
        <u val="none"/>
        <vertAlign val="baseline"/>
        <name val="Tahoma"/>
        <family val="2"/>
        <scheme val="none"/>
      </font>
      <alignment horizontal="left" wrapText="0" indent="10" justifyLastLine="0" shrinkToFit="0"/>
    </dxf>
    <dxf>
      <border outline="0">
        <top style="medium">
          <color theme="4"/>
        </top>
        <bottom style="medium">
          <color theme="8"/>
        </bottom>
      </border>
    </dxf>
    <dxf>
      <font>
        <strike val="0"/>
        <outline val="0"/>
        <shadow val="0"/>
        <u val="none"/>
        <vertAlign val="baseline"/>
        <name val="Tahoma"/>
        <family val="2"/>
        <scheme val="none"/>
      </font>
      <alignment horizontal="left" wrapText="0" indent="2" justifyLastLine="0" shrinkToFit="0"/>
    </dxf>
    <dxf>
      <font>
        <b/>
        <i val="0"/>
        <strike val="0"/>
        <condense val="0"/>
        <extend val="0"/>
        <outline val="0"/>
        <shadow val="0"/>
        <u val="none"/>
        <vertAlign val="baseline"/>
        <sz val="12"/>
        <color theme="0"/>
        <name val="Tahoma"/>
        <family val="2"/>
        <scheme val="none"/>
      </font>
      <fill>
        <patternFill patternType="solid">
          <fgColor indexed="64"/>
          <bgColor rgb="FF38424C"/>
        </patternFill>
      </fill>
      <alignment horizontal="left" vertical="center" textRotation="0" wrapText="0" indent="2" justifyLastLine="0" shrinkToFit="0" readingOrder="0"/>
    </dxf>
    <dxf>
      <font>
        <b/>
        <i val="0"/>
        <strike val="0"/>
        <condense val="0"/>
        <extend val="0"/>
        <outline val="0"/>
        <shadow val="0"/>
        <u val="none"/>
        <vertAlign val="baseline"/>
        <sz val="12"/>
        <color rgb="FF1B335A"/>
        <name val="Tahoma"/>
        <family val="2"/>
        <scheme val="none"/>
      </font>
      <numFmt numFmtId="4" formatCode="#,##0.00"/>
      <fill>
        <patternFill patternType="solid">
          <fgColor indexed="64"/>
          <bgColor rgb="FFE8E8E8"/>
        </patternFill>
      </fill>
      <alignment horizontal="right" vertical="center" textRotation="0" wrapText="0" indent="2" justifyLastLine="0" shrinkToFit="0" readingOrder="2"/>
    </dxf>
    <dxf>
      <font>
        <strike val="0"/>
        <outline val="0"/>
        <shadow val="0"/>
        <u val="none"/>
        <vertAlign val="baseline"/>
        <sz val="11"/>
        <color theme="3" tint="0.249977111117893"/>
        <name val="Tahoma"/>
        <family val="2"/>
        <scheme val="none"/>
      </font>
      <alignment horizontal="left" vertical="center" textRotation="0" wrapText="0" indent="2" justifyLastLine="0" shrinkToFit="0"/>
    </dxf>
    <dxf>
      <font>
        <b/>
        <i val="0"/>
        <strike val="0"/>
        <condense val="0"/>
        <extend val="0"/>
        <outline val="0"/>
        <shadow val="0"/>
        <u val="none"/>
        <vertAlign val="baseline"/>
        <sz val="12"/>
        <color rgb="FF1B335A"/>
        <name val="Tahoma"/>
        <family val="2"/>
        <scheme val="none"/>
      </font>
      <numFmt numFmtId="4" formatCode="#,##0.00"/>
      <fill>
        <patternFill patternType="solid">
          <fgColor indexed="64"/>
          <bgColor rgb="FFE8E8E8"/>
        </patternFill>
      </fill>
      <alignment horizontal="right" vertical="center" textRotation="0" wrapText="0" indent="2" justifyLastLine="0" shrinkToFit="0" readingOrder="2"/>
    </dxf>
    <dxf>
      <font>
        <strike val="0"/>
        <outline val="0"/>
        <shadow val="0"/>
        <u val="none"/>
        <vertAlign val="baseline"/>
        <sz val="11"/>
        <color theme="3" tint="0.249977111117893"/>
        <name val="Tahoma"/>
        <family val="2"/>
        <scheme val="none"/>
      </font>
      <alignment horizontal="left" vertical="center" textRotation="0" wrapText="0" indent="2" justifyLastLine="0" shrinkToFit="0"/>
    </dxf>
    <dxf>
      <font>
        <b/>
        <i val="0"/>
        <strike val="0"/>
        <condense val="0"/>
        <extend val="0"/>
        <outline val="0"/>
        <shadow val="0"/>
        <u val="none"/>
        <vertAlign val="baseline"/>
        <sz val="12"/>
        <color rgb="FF1B335A"/>
        <name val="Tahoma"/>
        <family val="2"/>
        <scheme val="none"/>
      </font>
      <numFmt numFmtId="4" formatCode="#,##0.00"/>
      <fill>
        <patternFill patternType="solid">
          <fgColor indexed="64"/>
          <bgColor rgb="FFE8E8E8"/>
        </patternFill>
      </fill>
      <alignment horizontal="right" vertical="center" textRotation="0" wrapText="0" indent="2" justifyLastLine="0" shrinkToFit="0" readingOrder="2"/>
    </dxf>
    <dxf>
      <font>
        <strike val="0"/>
        <outline val="0"/>
        <shadow val="0"/>
        <u val="none"/>
        <vertAlign val="baseline"/>
        <sz val="11"/>
        <color theme="3" tint="0.249977111117893"/>
        <name val="Tahoma"/>
        <family val="2"/>
        <scheme val="none"/>
      </font>
      <alignment horizontal="left" vertical="center" textRotation="0" wrapText="0" indent="2" justifyLastLine="0" shrinkToFit="0"/>
    </dxf>
    <dxf>
      <font>
        <b/>
        <i val="0"/>
        <strike val="0"/>
        <condense val="0"/>
        <extend val="0"/>
        <outline val="0"/>
        <shadow val="0"/>
        <u val="none"/>
        <vertAlign val="baseline"/>
        <sz val="12"/>
        <color rgb="FF1B335A"/>
        <name val="Tahoma"/>
        <family val="2"/>
        <scheme val="none"/>
      </font>
      <numFmt numFmtId="4" formatCode="#,##0.00"/>
      <fill>
        <patternFill patternType="solid">
          <fgColor indexed="64"/>
          <bgColor rgb="FFE8E8E8"/>
        </patternFill>
      </fill>
      <alignment horizontal="right" vertical="center" textRotation="0" wrapText="0" indent="2" justifyLastLine="0" shrinkToFit="0" readingOrder="2"/>
    </dxf>
    <dxf>
      <font>
        <strike val="0"/>
        <outline val="0"/>
        <shadow val="0"/>
        <u val="none"/>
        <vertAlign val="baseline"/>
        <sz val="11"/>
        <color theme="3" tint="0.249977111117893"/>
        <name val="Tahoma"/>
        <family val="2"/>
        <scheme val="none"/>
      </font>
      <alignment horizontal="left" vertical="center" textRotation="0" wrapText="0" indent="2" justifyLastLine="0" shrinkToFit="0"/>
    </dxf>
    <dxf>
      <font>
        <b/>
        <i val="0"/>
        <strike val="0"/>
        <condense val="0"/>
        <extend val="0"/>
        <outline val="0"/>
        <shadow val="0"/>
        <u val="none"/>
        <vertAlign val="baseline"/>
        <sz val="12"/>
        <color rgb="FF1B335A"/>
        <name val="Tahoma"/>
        <family val="2"/>
        <scheme val="none"/>
      </font>
      <numFmt numFmtId="4" formatCode="#,##0.00"/>
      <fill>
        <patternFill patternType="solid">
          <fgColor indexed="64"/>
          <bgColor rgb="FFE8E8E8"/>
        </patternFill>
      </fill>
      <alignment horizontal="right" vertical="center" textRotation="0" wrapText="0" indent="2" justifyLastLine="0" shrinkToFit="0" readingOrder="2"/>
    </dxf>
    <dxf>
      <font>
        <strike val="0"/>
        <outline val="0"/>
        <shadow val="0"/>
        <u val="none"/>
        <vertAlign val="baseline"/>
        <sz val="11"/>
        <color theme="3" tint="0.249977111117893"/>
        <name val="Tahoma"/>
        <family val="2"/>
        <scheme val="none"/>
      </font>
      <alignment horizontal="left" vertical="center" textRotation="0" wrapText="0" indent="2" justifyLastLine="0" shrinkToFit="0"/>
    </dxf>
    <dxf>
      <font>
        <b/>
        <i val="0"/>
        <strike val="0"/>
        <condense val="0"/>
        <extend val="0"/>
        <outline val="0"/>
        <shadow val="0"/>
        <u val="none"/>
        <vertAlign val="baseline"/>
        <sz val="12"/>
        <color rgb="FF1B335A"/>
        <name val="Tahoma"/>
        <family val="2"/>
        <scheme val="none"/>
      </font>
      <numFmt numFmtId="4" formatCode="#,##0.00"/>
      <fill>
        <patternFill patternType="solid">
          <fgColor indexed="64"/>
          <bgColor rgb="FFE8E8E8"/>
        </patternFill>
      </fill>
      <alignment horizontal="right" vertical="center" textRotation="0" wrapText="0" indent="2" justifyLastLine="0" shrinkToFit="0" readingOrder="2"/>
    </dxf>
    <dxf>
      <font>
        <strike val="0"/>
        <outline val="0"/>
        <shadow val="0"/>
        <u val="none"/>
        <vertAlign val="baseline"/>
        <sz val="11"/>
        <color theme="3" tint="0.249977111117893"/>
        <name val="Tahoma"/>
        <family val="2"/>
        <scheme val="none"/>
      </font>
      <alignment horizontal="left" vertical="center" textRotation="0" wrapText="0" indent="2" justifyLastLine="0" shrinkToFit="0"/>
    </dxf>
    <dxf>
      <font>
        <b/>
        <i val="0"/>
        <strike val="0"/>
        <condense val="0"/>
        <extend val="0"/>
        <outline val="0"/>
        <shadow val="0"/>
        <u val="none"/>
        <vertAlign val="baseline"/>
        <sz val="12"/>
        <color rgb="FF1B335A"/>
        <name val="Tahoma"/>
        <family val="2"/>
        <scheme val="none"/>
      </font>
      <numFmt numFmtId="4" formatCode="#,##0.00"/>
      <fill>
        <patternFill patternType="solid">
          <fgColor indexed="64"/>
          <bgColor rgb="FFE8E8E8"/>
        </patternFill>
      </fill>
      <alignment horizontal="right" vertical="center" textRotation="0" wrapText="0" indent="2" justifyLastLine="0" shrinkToFit="0" readingOrder="2"/>
    </dxf>
    <dxf>
      <font>
        <strike val="0"/>
        <outline val="0"/>
        <shadow val="0"/>
        <u val="none"/>
        <vertAlign val="baseline"/>
        <sz val="11"/>
        <color theme="3" tint="0.249977111117893"/>
        <name val="Tahoma"/>
        <family val="2"/>
        <scheme val="none"/>
      </font>
      <alignment horizontal="left" vertical="center" textRotation="0" wrapText="0" indent="2" justifyLastLine="0" shrinkToFit="0"/>
    </dxf>
    <dxf>
      <font>
        <b/>
        <i val="0"/>
        <strike val="0"/>
        <condense val="0"/>
        <extend val="0"/>
        <outline val="0"/>
        <shadow val="0"/>
        <u val="none"/>
        <vertAlign val="baseline"/>
        <sz val="12"/>
        <color rgb="FF1B335A"/>
        <name val="Tahoma"/>
        <family val="2"/>
        <scheme val="none"/>
      </font>
      <numFmt numFmtId="4" formatCode="#,##0.00"/>
      <fill>
        <patternFill patternType="solid">
          <fgColor indexed="64"/>
          <bgColor rgb="FFE8E8E8"/>
        </patternFill>
      </fill>
      <alignment horizontal="right" vertical="center" textRotation="0" wrapText="0" indent="2" justifyLastLine="0" shrinkToFit="0" readingOrder="2"/>
    </dxf>
    <dxf>
      <font>
        <strike val="0"/>
        <outline val="0"/>
        <shadow val="0"/>
        <u val="none"/>
        <vertAlign val="baseline"/>
        <sz val="11"/>
        <color theme="3" tint="0.249977111117893"/>
        <name val="Tahoma"/>
        <family val="2"/>
        <scheme val="none"/>
      </font>
      <alignment horizontal="left" vertical="center" textRotation="0" wrapText="0" indent="2" justifyLastLine="0" shrinkToFit="0"/>
    </dxf>
    <dxf>
      <font>
        <b/>
        <i val="0"/>
        <strike val="0"/>
        <condense val="0"/>
        <extend val="0"/>
        <outline val="0"/>
        <shadow val="0"/>
        <u val="none"/>
        <vertAlign val="baseline"/>
        <sz val="12"/>
        <color rgb="FF1B335A"/>
        <name val="Tahoma"/>
        <family val="2"/>
        <scheme val="none"/>
      </font>
      <numFmt numFmtId="4" formatCode="#,##0.00"/>
      <fill>
        <patternFill patternType="solid">
          <fgColor indexed="64"/>
          <bgColor rgb="FFE8E8E8"/>
        </patternFill>
      </fill>
      <alignment horizontal="right" vertical="center" textRotation="0" wrapText="0" indent="2" justifyLastLine="0" shrinkToFit="0" readingOrder="2"/>
    </dxf>
    <dxf>
      <font>
        <strike val="0"/>
        <outline val="0"/>
        <shadow val="0"/>
        <u val="none"/>
        <vertAlign val="baseline"/>
        <sz val="11"/>
        <color theme="3" tint="0.249977111117893"/>
        <name val="Tahoma"/>
        <family val="2"/>
        <scheme val="none"/>
      </font>
      <alignment horizontal="left" vertical="center" textRotation="0" wrapText="0" indent="2" justifyLastLine="0" shrinkToFit="0"/>
    </dxf>
    <dxf>
      <font>
        <b/>
        <i val="0"/>
        <strike val="0"/>
        <condense val="0"/>
        <extend val="0"/>
        <outline val="0"/>
        <shadow val="0"/>
        <u val="none"/>
        <vertAlign val="baseline"/>
        <sz val="12"/>
        <color rgb="FF1B335A"/>
        <name val="Tahoma"/>
        <family val="2"/>
        <scheme val="none"/>
      </font>
      <numFmt numFmtId="4" formatCode="#,##0.00"/>
      <fill>
        <patternFill patternType="solid">
          <fgColor indexed="64"/>
          <bgColor rgb="FFE8E8E8"/>
        </patternFill>
      </fill>
      <alignment horizontal="right" vertical="center" textRotation="0" wrapText="0" indent="2" justifyLastLine="0" shrinkToFit="0" readingOrder="2"/>
    </dxf>
    <dxf>
      <font>
        <strike val="0"/>
        <outline val="0"/>
        <shadow val="0"/>
        <u val="none"/>
        <vertAlign val="baseline"/>
        <sz val="11"/>
        <color theme="3" tint="0.249977111117893"/>
        <name val="Tahoma"/>
        <family val="2"/>
        <scheme val="none"/>
      </font>
      <alignment horizontal="left" vertical="center" textRotation="0" wrapText="0" indent="2" justifyLastLine="0" shrinkToFit="0"/>
    </dxf>
    <dxf>
      <font>
        <b/>
        <i val="0"/>
        <strike val="0"/>
        <condense val="0"/>
        <extend val="0"/>
        <outline val="0"/>
        <shadow val="0"/>
        <u val="none"/>
        <vertAlign val="baseline"/>
        <sz val="12"/>
        <color rgb="FF1B335A"/>
        <name val="Tahoma"/>
        <family val="2"/>
        <scheme val="none"/>
      </font>
      <numFmt numFmtId="4" formatCode="#,##0.00"/>
      <fill>
        <patternFill patternType="solid">
          <fgColor indexed="64"/>
          <bgColor rgb="FFE8E8E8"/>
        </patternFill>
      </fill>
      <alignment horizontal="right" vertical="center" textRotation="0" wrapText="0" indent="2" justifyLastLine="0" shrinkToFit="0" readingOrder="2"/>
    </dxf>
    <dxf>
      <font>
        <strike val="0"/>
        <outline val="0"/>
        <shadow val="0"/>
        <u val="none"/>
        <vertAlign val="baseline"/>
        <sz val="11"/>
        <color theme="3" tint="0.249977111117893"/>
        <name val="Tahoma"/>
        <family val="2"/>
        <scheme val="none"/>
      </font>
      <alignment horizontal="left" vertical="center" textRotation="0" wrapText="0" indent="2" justifyLastLine="0" shrinkToFit="0"/>
    </dxf>
    <dxf>
      <font>
        <b/>
        <i val="0"/>
        <strike val="0"/>
        <condense val="0"/>
        <extend val="0"/>
        <outline val="0"/>
        <shadow val="0"/>
        <u val="none"/>
        <vertAlign val="baseline"/>
        <sz val="12"/>
        <color rgb="FF1B335A"/>
        <name val="Tahoma"/>
        <family val="2"/>
        <scheme val="none"/>
      </font>
      <numFmt numFmtId="4" formatCode="#,##0.00"/>
      <fill>
        <patternFill patternType="solid">
          <fgColor indexed="64"/>
          <bgColor rgb="FFE8E8E8"/>
        </patternFill>
      </fill>
      <alignment horizontal="right" vertical="center" textRotation="0" wrapText="0" indent="2" justifyLastLine="0" shrinkToFit="0" readingOrder="2"/>
    </dxf>
    <dxf>
      <font>
        <strike val="0"/>
        <outline val="0"/>
        <shadow val="0"/>
        <u val="none"/>
        <vertAlign val="baseline"/>
        <sz val="11"/>
        <color theme="3" tint="0.249977111117893"/>
        <name val="Tahoma"/>
        <family val="2"/>
        <scheme val="none"/>
      </font>
      <alignment horizontal="left" vertical="center" textRotation="0" wrapText="0" indent="2" justifyLastLine="0" shrinkToFit="0"/>
    </dxf>
    <dxf>
      <font>
        <b/>
        <i val="0"/>
        <strike val="0"/>
        <condense val="0"/>
        <extend val="0"/>
        <outline val="0"/>
        <shadow val="0"/>
        <u val="none"/>
        <vertAlign val="baseline"/>
        <sz val="11"/>
        <color rgb="FF1B335A"/>
        <name val="Tahoma"/>
        <family val="2"/>
        <scheme val="none"/>
      </font>
      <fill>
        <patternFill patternType="solid">
          <fgColor indexed="64"/>
          <bgColor rgb="FFE8E8E8"/>
        </patternFill>
      </fill>
      <alignment horizontal="right" vertical="center" textRotation="0" wrapText="0" indent="2" justifyLastLine="0" shrinkToFit="0" readingOrder="2"/>
    </dxf>
    <dxf>
      <font>
        <strike val="0"/>
        <outline val="0"/>
        <shadow val="0"/>
        <u val="none"/>
        <vertAlign val="baseline"/>
        <sz val="11"/>
        <color theme="3" tint="0.249977111117893"/>
        <name val="Tahoma"/>
        <family val="2"/>
        <scheme val="none"/>
      </font>
      <alignment horizontal="left" vertical="center" textRotation="0" wrapText="0" indent="2" justifyLastLine="0" shrinkToFit="0"/>
    </dxf>
    <dxf>
      <font>
        <b/>
        <i val="0"/>
        <strike val="0"/>
        <condense val="0"/>
        <extend val="0"/>
        <outline val="0"/>
        <shadow val="0"/>
        <u val="none"/>
        <vertAlign val="baseline"/>
        <sz val="13"/>
        <color rgb="FF1B335A"/>
        <name val="Tahoma"/>
        <family val="2"/>
        <scheme val="none"/>
      </font>
      <fill>
        <patternFill patternType="solid">
          <fgColor indexed="64"/>
          <bgColor rgb="FFE8E8E8"/>
        </patternFill>
      </fill>
      <alignment horizontal="right" vertical="center" textRotation="0" wrapText="0" indent="10" justifyLastLine="0" shrinkToFit="0" readingOrder="2"/>
    </dxf>
    <dxf>
      <font>
        <strike val="0"/>
        <outline val="0"/>
        <shadow val="0"/>
        <u val="none"/>
        <vertAlign val="baseline"/>
        <sz val="13"/>
        <color theme="3" tint="0.249977111117893"/>
        <name val="Tahoma"/>
        <family val="2"/>
        <scheme val="none"/>
      </font>
      <alignment horizontal="left" vertical="center" textRotation="0" wrapText="0" indent="10" justifyLastLine="0" shrinkToFit="0"/>
    </dxf>
    <dxf>
      <font>
        <strike val="0"/>
        <outline val="0"/>
        <shadow val="0"/>
        <u val="none"/>
        <vertAlign val="baseline"/>
        <sz val="11"/>
        <color rgb="FF1B335A"/>
        <name val="Tahoma"/>
        <family val="2"/>
        <scheme val="none"/>
      </font>
      <fill>
        <patternFill patternType="solid">
          <fgColor indexed="64"/>
          <bgColor rgb="FFE8E8E8"/>
        </patternFill>
      </fill>
      <alignment horizontal="left" wrapText="0" indent="2" justifyLastLine="0" shrinkToFit="0"/>
    </dxf>
    <dxf>
      <border outline="0">
        <bottom style="medium">
          <color theme="8"/>
        </bottom>
      </border>
    </dxf>
    <dxf>
      <font>
        <strike val="0"/>
        <outline val="0"/>
        <shadow val="0"/>
        <u val="none"/>
        <vertAlign val="baseline"/>
        <sz val="11"/>
        <name val="Tahoma"/>
        <family val="2"/>
        <scheme val="none"/>
      </font>
      <alignment horizontal="left" wrapText="0" indent="2" justifyLastLine="0" shrinkToFit="0"/>
    </dxf>
    <dxf>
      <font>
        <b/>
        <i val="0"/>
        <strike val="0"/>
        <condense val="0"/>
        <extend val="0"/>
        <outline val="0"/>
        <shadow val="0"/>
        <u val="none"/>
        <vertAlign val="baseline"/>
        <sz val="12"/>
        <color theme="2"/>
        <name val="Tahoma"/>
        <family val="2"/>
        <scheme val="none"/>
      </font>
      <fill>
        <patternFill patternType="solid">
          <fgColor indexed="64"/>
          <bgColor rgb="FF12355B"/>
        </patternFill>
      </fill>
      <alignment horizontal="left" vertical="center" textRotation="0" wrapText="0" indent="2" justifyLastLine="0" shrinkToFit="0" readingOrder="0"/>
    </dxf>
    <dxf>
      <font>
        <b/>
        <i val="0"/>
        <strike val="0"/>
        <condense val="0"/>
        <extend val="0"/>
        <outline val="0"/>
        <shadow val="0"/>
        <u val="none"/>
        <vertAlign val="baseline"/>
        <sz val="12"/>
        <color rgb="FF1B335A"/>
        <name val="Tahoma"/>
        <family val="2"/>
        <scheme val="none"/>
      </font>
      <numFmt numFmtId="4" formatCode="#,##0.00"/>
      <fill>
        <patternFill patternType="solid">
          <fgColor indexed="64"/>
          <bgColor rgb="FFE8E8E8"/>
        </patternFill>
      </fill>
      <alignment horizontal="right" vertical="center" textRotation="0" wrapText="0" indent="2" justifyLastLine="0" shrinkToFit="0" readingOrder="2"/>
    </dxf>
    <dxf>
      <font>
        <strike val="0"/>
        <outline val="0"/>
        <shadow val="0"/>
        <u val="none"/>
        <vertAlign val="baseline"/>
        <name val="Tahoma"/>
        <family val="2"/>
        <scheme val="none"/>
      </font>
      <alignment horizontal="left" vertical="center" textRotation="0" wrapText="0" indent="2" justifyLastLine="0" shrinkToFit="0"/>
    </dxf>
    <dxf>
      <font>
        <b/>
        <i val="0"/>
        <strike val="0"/>
        <condense val="0"/>
        <extend val="0"/>
        <outline val="0"/>
        <shadow val="0"/>
        <u val="none"/>
        <vertAlign val="baseline"/>
        <sz val="12"/>
        <color rgb="FF1B335A"/>
        <name val="Tahoma"/>
        <family val="2"/>
        <scheme val="none"/>
      </font>
      <numFmt numFmtId="4" formatCode="#,##0.00"/>
      <fill>
        <patternFill patternType="solid">
          <fgColor indexed="64"/>
          <bgColor rgb="FFE8E8E8"/>
        </patternFill>
      </fill>
      <alignment horizontal="right" vertical="center" textRotation="0" wrapText="0" indent="2" justifyLastLine="0" shrinkToFit="0" readingOrder="2"/>
    </dxf>
    <dxf>
      <font>
        <strike val="0"/>
        <outline val="0"/>
        <shadow val="0"/>
        <u val="none"/>
        <vertAlign val="baseline"/>
        <name val="Tahoma"/>
        <family val="2"/>
        <scheme val="none"/>
      </font>
      <alignment horizontal="left" vertical="center" textRotation="0" wrapText="0" indent="2" justifyLastLine="0" shrinkToFit="0"/>
    </dxf>
    <dxf>
      <font>
        <b/>
        <i val="0"/>
        <strike val="0"/>
        <condense val="0"/>
        <extend val="0"/>
        <outline val="0"/>
        <shadow val="0"/>
        <u val="none"/>
        <vertAlign val="baseline"/>
        <sz val="12"/>
        <color rgb="FF1B335A"/>
        <name val="Tahoma"/>
        <family val="2"/>
        <scheme val="none"/>
      </font>
      <numFmt numFmtId="4" formatCode="#,##0.00"/>
      <fill>
        <patternFill patternType="solid">
          <fgColor indexed="64"/>
          <bgColor rgb="FFE8E8E8"/>
        </patternFill>
      </fill>
      <alignment horizontal="right" vertical="center" textRotation="0" wrapText="0" indent="2" justifyLastLine="0" shrinkToFit="0" readingOrder="2"/>
    </dxf>
    <dxf>
      <font>
        <strike val="0"/>
        <outline val="0"/>
        <shadow val="0"/>
        <u val="none"/>
        <vertAlign val="baseline"/>
        <name val="Tahoma"/>
        <family val="2"/>
        <scheme val="none"/>
      </font>
      <alignment horizontal="left" vertical="center" textRotation="0" wrapText="0" indent="2" justifyLastLine="0" shrinkToFit="0"/>
    </dxf>
    <dxf>
      <font>
        <b/>
        <i val="0"/>
        <strike val="0"/>
        <condense val="0"/>
        <extend val="0"/>
        <outline val="0"/>
        <shadow val="0"/>
        <u val="none"/>
        <vertAlign val="baseline"/>
        <sz val="12"/>
        <color rgb="FF1B335A"/>
        <name val="Tahoma"/>
        <family val="2"/>
        <scheme val="none"/>
      </font>
      <numFmt numFmtId="4" formatCode="#,##0.00"/>
      <fill>
        <patternFill patternType="solid">
          <fgColor indexed="64"/>
          <bgColor rgb="FFE8E8E8"/>
        </patternFill>
      </fill>
      <alignment horizontal="right" vertical="center" textRotation="0" wrapText="0" indent="2" justifyLastLine="0" shrinkToFit="0" readingOrder="2"/>
    </dxf>
    <dxf>
      <font>
        <strike val="0"/>
        <outline val="0"/>
        <shadow val="0"/>
        <u val="none"/>
        <vertAlign val="baseline"/>
        <name val="Tahoma"/>
        <family val="2"/>
        <scheme val="none"/>
      </font>
      <alignment horizontal="left" vertical="center" textRotation="0" wrapText="0" indent="2" justifyLastLine="0" shrinkToFit="0"/>
    </dxf>
    <dxf>
      <font>
        <b/>
        <i val="0"/>
        <strike val="0"/>
        <condense val="0"/>
        <extend val="0"/>
        <outline val="0"/>
        <shadow val="0"/>
        <u val="none"/>
        <vertAlign val="baseline"/>
        <sz val="12"/>
        <color rgb="FF1B335A"/>
        <name val="Tahoma"/>
        <family val="2"/>
        <scheme val="none"/>
      </font>
      <numFmt numFmtId="4" formatCode="#,##0.00"/>
      <fill>
        <patternFill patternType="solid">
          <fgColor indexed="64"/>
          <bgColor rgb="FFE8E8E8"/>
        </patternFill>
      </fill>
      <alignment horizontal="right" vertical="center" textRotation="0" wrapText="0" indent="2" justifyLastLine="0" shrinkToFit="0" readingOrder="2"/>
    </dxf>
    <dxf>
      <font>
        <strike val="0"/>
        <outline val="0"/>
        <shadow val="0"/>
        <u val="none"/>
        <vertAlign val="baseline"/>
        <name val="Tahoma"/>
        <family val="2"/>
        <scheme val="none"/>
      </font>
      <alignment horizontal="left" vertical="center" textRotation="0" wrapText="0" indent="2" justifyLastLine="0" shrinkToFit="0"/>
    </dxf>
    <dxf>
      <font>
        <b/>
        <i val="0"/>
        <strike val="0"/>
        <condense val="0"/>
        <extend val="0"/>
        <outline val="0"/>
        <shadow val="0"/>
        <u val="none"/>
        <vertAlign val="baseline"/>
        <sz val="12"/>
        <color rgb="FF1B335A"/>
        <name val="Tahoma"/>
        <family val="2"/>
        <scheme val="none"/>
      </font>
      <numFmt numFmtId="4" formatCode="#,##0.00"/>
      <fill>
        <patternFill patternType="solid">
          <fgColor indexed="64"/>
          <bgColor rgb="FFE8E8E8"/>
        </patternFill>
      </fill>
      <alignment horizontal="right" vertical="center" textRotation="0" wrapText="0" indent="2" justifyLastLine="0" shrinkToFit="0" readingOrder="2"/>
    </dxf>
    <dxf>
      <font>
        <strike val="0"/>
        <outline val="0"/>
        <shadow val="0"/>
        <u val="none"/>
        <vertAlign val="baseline"/>
        <name val="Tahoma"/>
        <family val="2"/>
        <scheme val="none"/>
      </font>
      <alignment horizontal="left" vertical="center" textRotation="0" wrapText="0" indent="2" justifyLastLine="0" shrinkToFit="0"/>
    </dxf>
    <dxf>
      <font>
        <b/>
        <i val="0"/>
        <strike val="0"/>
        <condense val="0"/>
        <extend val="0"/>
        <outline val="0"/>
        <shadow val="0"/>
        <u val="none"/>
        <vertAlign val="baseline"/>
        <sz val="12"/>
        <color rgb="FF1B335A"/>
        <name val="Tahoma"/>
        <family val="2"/>
        <scheme val="none"/>
      </font>
      <numFmt numFmtId="4" formatCode="#,##0.00"/>
      <fill>
        <patternFill patternType="solid">
          <fgColor indexed="64"/>
          <bgColor rgb="FFE8E8E8"/>
        </patternFill>
      </fill>
      <alignment horizontal="right" vertical="center" textRotation="0" wrapText="0" indent="2" justifyLastLine="0" shrinkToFit="0" readingOrder="2"/>
    </dxf>
    <dxf>
      <font>
        <strike val="0"/>
        <outline val="0"/>
        <shadow val="0"/>
        <u val="none"/>
        <vertAlign val="baseline"/>
        <name val="Tahoma"/>
        <family val="2"/>
        <scheme val="none"/>
      </font>
      <alignment horizontal="left" vertical="center" textRotation="0" wrapText="0" indent="2" justifyLastLine="0" shrinkToFit="0"/>
    </dxf>
    <dxf>
      <font>
        <b/>
        <i val="0"/>
        <strike val="0"/>
        <condense val="0"/>
        <extend val="0"/>
        <outline val="0"/>
        <shadow val="0"/>
        <u val="none"/>
        <vertAlign val="baseline"/>
        <sz val="12"/>
        <color rgb="FF1B335A"/>
        <name val="Tahoma"/>
        <family val="2"/>
        <scheme val="none"/>
      </font>
      <numFmt numFmtId="4" formatCode="#,##0.00"/>
      <fill>
        <patternFill patternType="solid">
          <fgColor indexed="64"/>
          <bgColor rgb="FFE8E8E8"/>
        </patternFill>
      </fill>
      <alignment horizontal="right" vertical="center" textRotation="0" wrapText="0" indent="2" justifyLastLine="0" shrinkToFit="0" readingOrder="2"/>
    </dxf>
    <dxf>
      <font>
        <strike val="0"/>
        <outline val="0"/>
        <shadow val="0"/>
        <u val="none"/>
        <vertAlign val="baseline"/>
        <name val="Tahoma"/>
        <family val="2"/>
        <scheme val="none"/>
      </font>
      <alignment horizontal="left" vertical="center" textRotation="0" wrapText="0" indent="2" justifyLastLine="0" shrinkToFit="0"/>
    </dxf>
    <dxf>
      <font>
        <b/>
        <i val="0"/>
        <strike val="0"/>
        <condense val="0"/>
        <extend val="0"/>
        <outline val="0"/>
        <shadow val="0"/>
        <u val="none"/>
        <vertAlign val="baseline"/>
        <sz val="12"/>
        <color rgb="FF1B335A"/>
        <name val="Tahoma"/>
        <family val="2"/>
        <scheme val="none"/>
      </font>
      <numFmt numFmtId="4" formatCode="#,##0.00"/>
      <fill>
        <patternFill patternType="solid">
          <fgColor indexed="64"/>
          <bgColor rgb="FFE8E8E8"/>
        </patternFill>
      </fill>
      <alignment horizontal="right" vertical="center" textRotation="0" wrapText="0" indent="2" justifyLastLine="0" shrinkToFit="0" readingOrder="2"/>
    </dxf>
    <dxf>
      <font>
        <strike val="0"/>
        <outline val="0"/>
        <shadow val="0"/>
        <u val="none"/>
        <vertAlign val="baseline"/>
        <name val="Tahoma"/>
        <family val="2"/>
        <scheme val="none"/>
      </font>
      <alignment horizontal="left" vertical="center" textRotation="0" wrapText="0" indent="2" justifyLastLine="0" shrinkToFit="0"/>
    </dxf>
    <dxf>
      <font>
        <b/>
        <i val="0"/>
        <strike val="0"/>
        <condense val="0"/>
        <extend val="0"/>
        <outline val="0"/>
        <shadow val="0"/>
        <u val="none"/>
        <vertAlign val="baseline"/>
        <sz val="12"/>
        <color rgb="FF1B335A"/>
        <name val="Tahoma"/>
        <family val="2"/>
        <scheme val="none"/>
      </font>
      <numFmt numFmtId="4" formatCode="#,##0.00"/>
      <fill>
        <patternFill patternType="solid">
          <fgColor indexed="64"/>
          <bgColor rgb="FFE8E8E8"/>
        </patternFill>
      </fill>
      <alignment horizontal="right" vertical="center" textRotation="0" wrapText="0" indent="2" justifyLastLine="0" shrinkToFit="0" readingOrder="2"/>
    </dxf>
    <dxf>
      <font>
        <strike val="0"/>
        <outline val="0"/>
        <shadow val="0"/>
        <u val="none"/>
        <vertAlign val="baseline"/>
        <name val="Tahoma"/>
        <family val="2"/>
        <scheme val="none"/>
      </font>
      <alignment horizontal="left" vertical="center" textRotation="0" wrapText="0" indent="2" justifyLastLine="0" shrinkToFit="0"/>
    </dxf>
    <dxf>
      <font>
        <b/>
        <i val="0"/>
        <strike val="0"/>
        <condense val="0"/>
        <extend val="0"/>
        <outline val="0"/>
        <shadow val="0"/>
        <u val="none"/>
        <vertAlign val="baseline"/>
        <sz val="12"/>
        <color rgb="FF1B335A"/>
        <name val="Tahoma"/>
        <family val="2"/>
        <scheme val="none"/>
      </font>
      <numFmt numFmtId="4" formatCode="#,##0.00"/>
      <fill>
        <patternFill patternType="solid">
          <fgColor indexed="64"/>
          <bgColor rgb="FFE8E8E8"/>
        </patternFill>
      </fill>
      <alignment horizontal="right" vertical="center" textRotation="0" wrapText="0" indent="2" justifyLastLine="0" shrinkToFit="0" readingOrder="2"/>
    </dxf>
    <dxf>
      <font>
        <strike val="0"/>
        <outline val="0"/>
        <shadow val="0"/>
        <u val="none"/>
        <vertAlign val="baseline"/>
        <name val="Tahoma"/>
        <family val="2"/>
        <scheme val="none"/>
      </font>
      <alignment horizontal="left" vertical="center" textRotation="0" wrapText="0" indent="2" justifyLastLine="0" shrinkToFit="0"/>
    </dxf>
    <dxf>
      <font>
        <b/>
        <i val="0"/>
        <strike val="0"/>
        <condense val="0"/>
        <extend val="0"/>
        <outline val="0"/>
        <shadow val="0"/>
        <u val="none"/>
        <vertAlign val="baseline"/>
        <sz val="12"/>
        <color rgb="FF1B335A"/>
        <name val="Tahoma"/>
        <family val="2"/>
        <scheme val="none"/>
      </font>
      <numFmt numFmtId="4" formatCode="#,##0.00"/>
      <fill>
        <patternFill patternType="solid">
          <fgColor indexed="64"/>
          <bgColor rgb="FFE8E8E8"/>
        </patternFill>
      </fill>
      <alignment horizontal="right" vertical="center" textRotation="0" wrapText="0" indent="2" justifyLastLine="0" shrinkToFit="0" readingOrder="2"/>
    </dxf>
    <dxf>
      <font>
        <strike val="0"/>
        <outline val="0"/>
        <shadow val="0"/>
        <u val="none"/>
        <vertAlign val="baseline"/>
        <name val="Tahoma"/>
        <family val="2"/>
        <scheme val="none"/>
      </font>
      <alignment horizontal="left" vertical="center" textRotation="0" wrapText="0" indent="2" justifyLastLine="0" shrinkToFit="0"/>
    </dxf>
    <dxf>
      <font>
        <b/>
        <i val="0"/>
        <strike val="0"/>
        <condense val="0"/>
        <extend val="0"/>
        <outline val="0"/>
        <shadow val="0"/>
        <u val="none"/>
        <vertAlign val="baseline"/>
        <sz val="11"/>
        <color rgb="FF1B335A"/>
        <name val="Tahoma"/>
        <family val="2"/>
        <scheme val="none"/>
      </font>
      <fill>
        <patternFill patternType="solid">
          <fgColor indexed="64"/>
          <bgColor rgb="FFE8E8E8"/>
        </patternFill>
      </fill>
      <alignment horizontal="right" vertical="center" textRotation="0" wrapText="0" indent="2" justifyLastLine="0" shrinkToFit="0" readingOrder="2"/>
    </dxf>
    <dxf>
      <font>
        <strike val="0"/>
        <outline val="0"/>
        <shadow val="0"/>
        <u val="none"/>
        <vertAlign val="baseline"/>
        <name val="Tahoma"/>
        <family val="2"/>
        <scheme val="none"/>
      </font>
      <alignment horizontal="left" vertical="center" textRotation="0" wrapText="0" indent="2" justifyLastLine="0" shrinkToFit="0"/>
    </dxf>
    <dxf>
      <font>
        <b/>
        <i val="0"/>
        <strike val="0"/>
        <condense val="0"/>
        <extend val="0"/>
        <outline val="0"/>
        <shadow val="0"/>
        <u val="none"/>
        <vertAlign val="baseline"/>
        <sz val="13"/>
        <color rgb="FF1B335A"/>
        <name val="Tahoma"/>
        <family val="2"/>
        <scheme val="none"/>
      </font>
      <fill>
        <patternFill patternType="solid">
          <fgColor indexed="64"/>
          <bgColor rgb="FFE8E8E8"/>
        </patternFill>
      </fill>
      <alignment horizontal="right" vertical="center" textRotation="0" wrapText="0" indent="10" justifyLastLine="0" shrinkToFit="0" readingOrder="2"/>
    </dxf>
    <dxf>
      <font>
        <strike val="0"/>
        <outline val="0"/>
        <shadow val="0"/>
        <u val="none"/>
        <vertAlign val="baseline"/>
        <name val="Tahoma"/>
        <family val="2"/>
        <scheme val="none"/>
      </font>
      <alignment horizontal="left" vertical="center" textRotation="0" wrapText="0" indent="10" justifyLastLine="0" shrinkToFit="0"/>
    </dxf>
    <dxf>
      <font>
        <strike val="0"/>
        <outline val="0"/>
        <shadow val="0"/>
        <u val="none"/>
        <vertAlign val="baseline"/>
        <sz val="11"/>
        <color rgb="FF1B335A"/>
        <name val="Tahoma"/>
        <family val="2"/>
        <scheme val="none"/>
      </font>
      <fill>
        <patternFill patternType="solid">
          <fgColor indexed="64"/>
          <bgColor rgb="FFE8E8E8"/>
        </patternFill>
      </fill>
      <alignment horizontal="left" wrapText="0" indent="2" justifyLastLine="0" shrinkToFit="0"/>
    </dxf>
    <dxf>
      <border outline="0">
        <bottom style="medium">
          <color theme="8"/>
        </bottom>
      </border>
    </dxf>
    <dxf>
      <font>
        <strike val="0"/>
        <outline val="0"/>
        <shadow val="0"/>
        <u val="none"/>
        <vertAlign val="baseline"/>
        <name val="Tahoma"/>
        <family val="2"/>
        <scheme val="none"/>
      </font>
      <alignment horizontal="left" wrapText="0" indent="2" justifyLastLine="0" shrinkToFit="0"/>
    </dxf>
    <dxf>
      <font>
        <b/>
        <i val="0"/>
        <strike val="0"/>
        <condense val="0"/>
        <extend val="0"/>
        <outline val="0"/>
        <shadow val="0"/>
        <u val="none"/>
        <vertAlign val="baseline"/>
        <sz val="12"/>
        <color theme="2"/>
        <name val="Tahoma"/>
        <family val="2"/>
        <scheme val="none"/>
      </font>
      <fill>
        <patternFill patternType="solid">
          <fgColor indexed="64"/>
          <bgColor rgb="FF12355B"/>
        </patternFill>
      </fill>
      <alignment horizontal="left" vertical="center" textRotation="0" wrapText="0" indent="2" justifyLastLine="0" shrinkToFit="0" readingOrder="0"/>
    </dxf>
    <dxf>
      <font>
        <b/>
        <i val="0"/>
        <strike val="0"/>
        <condense val="0"/>
        <extend val="0"/>
        <outline val="0"/>
        <shadow val="0"/>
        <u val="none"/>
        <vertAlign val="baseline"/>
        <sz val="12"/>
        <color rgb="FF1B335A"/>
        <name val="Tahoma"/>
        <family val="2"/>
        <scheme val="none"/>
      </font>
      <numFmt numFmtId="4" formatCode="#,##0.00"/>
      <fill>
        <patternFill patternType="solid">
          <fgColor indexed="64"/>
          <bgColor rgb="FFF8F8F8"/>
        </patternFill>
      </fill>
      <alignment horizontal="right" vertical="center" textRotation="0" wrapText="0" indent="2" justifyLastLine="0" shrinkToFit="0" readingOrder="2"/>
    </dxf>
    <dxf>
      <font>
        <strike val="0"/>
        <outline val="0"/>
        <shadow val="0"/>
        <u val="none"/>
        <vertAlign val="baseline"/>
        <name val="Tahoma"/>
        <family val="2"/>
        <scheme val="none"/>
      </font>
      <alignment horizontal="left" vertical="center" wrapText="0" indent="2" justifyLastLine="0" shrinkToFit="0"/>
    </dxf>
    <dxf>
      <font>
        <b/>
        <i val="0"/>
        <strike val="0"/>
        <condense val="0"/>
        <extend val="0"/>
        <outline val="0"/>
        <shadow val="0"/>
        <u val="none"/>
        <vertAlign val="baseline"/>
        <sz val="12"/>
        <color rgb="FF1B335A"/>
        <name val="Tahoma"/>
        <family val="2"/>
        <scheme val="none"/>
      </font>
      <numFmt numFmtId="4" formatCode="#,##0.00"/>
      <fill>
        <patternFill patternType="solid">
          <fgColor indexed="64"/>
          <bgColor rgb="FFF8F8F8"/>
        </patternFill>
      </fill>
      <alignment horizontal="right" vertical="center" textRotation="0" wrapText="0" indent="2" justifyLastLine="0" shrinkToFit="0" readingOrder="2"/>
    </dxf>
    <dxf>
      <font>
        <strike val="0"/>
        <outline val="0"/>
        <shadow val="0"/>
        <u val="none"/>
        <vertAlign val="baseline"/>
        <name val="Tahoma"/>
        <family val="2"/>
        <scheme val="none"/>
      </font>
      <alignment horizontal="left" vertical="center" wrapText="0" indent="2" justifyLastLine="0" shrinkToFit="0"/>
    </dxf>
    <dxf>
      <font>
        <b/>
        <i val="0"/>
        <strike val="0"/>
        <condense val="0"/>
        <extend val="0"/>
        <outline val="0"/>
        <shadow val="0"/>
        <u val="none"/>
        <vertAlign val="baseline"/>
        <sz val="12"/>
        <color rgb="FF1B335A"/>
        <name val="Tahoma"/>
        <family val="2"/>
        <scheme val="none"/>
      </font>
      <numFmt numFmtId="4" formatCode="#,##0.00"/>
      <fill>
        <patternFill patternType="solid">
          <fgColor indexed="64"/>
          <bgColor rgb="FFF8F8F8"/>
        </patternFill>
      </fill>
      <alignment horizontal="right" vertical="center" textRotation="0" wrapText="0" indent="2" justifyLastLine="0" shrinkToFit="0" readingOrder="2"/>
    </dxf>
    <dxf>
      <font>
        <strike val="0"/>
        <outline val="0"/>
        <shadow val="0"/>
        <u val="none"/>
        <vertAlign val="baseline"/>
        <name val="Tahoma"/>
        <family val="2"/>
        <scheme val="none"/>
      </font>
      <alignment horizontal="left" vertical="center" wrapText="0" indent="2" justifyLastLine="0" shrinkToFit="0"/>
    </dxf>
    <dxf>
      <font>
        <b/>
        <i val="0"/>
        <strike val="0"/>
        <condense val="0"/>
        <extend val="0"/>
        <outline val="0"/>
        <shadow val="0"/>
        <u val="none"/>
        <vertAlign val="baseline"/>
        <sz val="12"/>
        <color rgb="FF1B335A"/>
        <name val="Tahoma"/>
        <family val="2"/>
        <scheme val="none"/>
      </font>
      <numFmt numFmtId="4" formatCode="#,##0.00"/>
      <fill>
        <patternFill patternType="solid">
          <fgColor indexed="64"/>
          <bgColor rgb="FFF8F8F8"/>
        </patternFill>
      </fill>
      <alignment horizontal="right" vertical="center" textRotation="0" wrapText="0" indent="2" justifyLastLine="0" shrinkToFit="0" readingOrder="2"/>
    </dxf>
    <dxf>
      <font>
        <strike val="0"/>
        <outline val="0"/>
        <shadow val="0"/>
        <u val="none"/>
        <vertAlign val="baseline"/>
        <name val="Tahoma"/>
        <family val="2"/>
        <scheme val="none"/>
      </font>
      <alignment horizontal="left" vertical="center" wrapText="0" indent="2" justifyLastLine="0" shrinkToFit="0"/>
    </dxf>
    <dxf>
      <font>
        <b/>
        <i val="0"/>
        <strike val="0"/>
        <condense val="0"/>
        <extend val="0"/>
        <outline val="0"/>
        <shadow val="0"/>
        <u val="none"/>
        <vertAlign val="baseline"/>
        <sz val="12"/>
        <color rgb="FF1B335A"/>
        <name val="Tahoma"/>
        <family val="2"/>
        <scheme val="none"/>
      </font>
      <numFmt numFmtId="4" formatCode="#,##0.00"/>
      <fill>
        <patternFill patternType="solid">
          <fgColor indexed="64"/>
          <bgColor rgb="FFF8F8F8"/>
        </patternFill>
      </fill>
      <alignment horizontal="right" vertical="center" textRotation="0" wrapText="0" indent="2" justifyLastLine="0" shrinkToFit="0" readingOrder="2"/>
    </dxf>
    <dxf>
      <font>
        <strike val="0"/>
        <outline val="0"/>
        <shadow val="0"/>
        <u val="none"/>
        <vertAlign val="baseline"/>
        <name val="Tahoma"/>
        <family val="2"/>
        <scheme val="none"/>
      </font>
      <alignment horizontal="left" vertical="center" wrapText="0" indent="2" justifyLastLine="0" shrinkToFit="0"/>
    </dxf>
    <dxf>
      <font>
        <b/>
        <i val="0"/>
        <strike val="0"/>
        <condense val="0"/>
        <extend val="0"/>
        <outline val="0"/>
        <shadow val="0"/>
        <u val="none"/>
        <vertAlign val="baseline"/>
        <sz val="12"/>
        <color rgb="FF1B335A"/>
        <name val="Tahoma"/>
        <family val="2"/>
        <scheme val="none"/>
      </font>
      <numFmt numFmtId="4" formatCode="#,##0.00"/>
      <fill>
        <patternFill patternType="solid">
          <fgColor indexed="64"/>
          <bgColor rgb="FFF8F8F8"/>
        </patternFill>
      </fill>
      <alignment horizontal="right" vertical="center" textRotation="0" wrapText="0" indent="2" justifyLastLine="0" shrinkToFit="0" readingOrder="2"/>
    </dxf>
    <dxf>
      <font>
        <strike val="0"/>
        <outline val="0"/>
        <shadow val="0"/>
        <u val="none"/>
        <vertAlign val="baseline"/>
        <name val="Tahoma"/>
        <family val="2"/>
        <scheme val="none"/>
      </font>
      <alignment horizontal="left" vertical="center" wrapText="0" indent="2" justifyLastLine="0" shrinkToFit="0"/>
    </dxf>
    <dxf>
      <font>
        <b/>
        <i val="0"/>
        <strike val="0"/>
        <condense val="0"/>
        <extend val="0"/>
        <outline val="0"/>
        <shadow val="0"/>
        <u val="none"/>
        <vertAlign val="baseline"/>
        <sz val="12"/>
        <color rgb="FF1B335A"/>
        <name val="Tahoma"/>
        <family val="2"/>
        <scheme val="none"/>
      </font>
      <numFmt numFmtId="4" formatCode="#,##0.00"/>
      <fill>
        <patternFill patternType="solid">
          <fgColor indexed="64"/>
          <bgColor rgb="FFF8F8F8"/>
        </patternFill>
      </fill>
      <alignment horizontal="right" vertical="center" textRotation="0" wrapText="0" indent="2" justifyLastLine="0" shrinkToFit="0" readingOrder="2"/>
    </dxf>
    <dxf>
      <font>
        <strike val="0"/>
        <outline val="0"/>
        <shadow val="0"/>
        <u val="none"/>
        <vertAlign val="baseline"/>
        <name val="Tahoma"/>
        <family val="2"/>
        <scheme val="none"/>
      </font>
      <alignment horizontal="left" vertical="center" wrapText="0" indent="2" justifyLastLine="0" shrinkToFit="0"/>
    </dxf>
    <dxf>
      <font>
        <b/>
        <i val="0"/>
        <strike val="0"/>
        <condense val="0"/>
        <extend val="0"/>
        <outline val="0"/>
        <shadow val="0"/>
        <u val="none"/>
        <vertAlign val="baseline"/>
        <sz val="12"/>
        <color rgb="FF1B335A"/>
        <name val="Tahoma"/>
        <family val="2"/>
        <scheme val="none"/>
      </font>
      <numFmt numFmtId="4" formatCode="#,##0.00"/>
      <fill>
        <patternFill patternType="solid">
          <fgColor indexed="64"/>
          <bgColor rgb="FFF8F8F8"/>
        </patternFill>
      </fill>
      <alignment horizontal="right" vertical="center" textRotation="0" wrapText="0" indent="2" justifyLastLine="0" shrinkToFit="0" readingOrder="2"/>
    </dxf>
    <dxf>
      <font>
        <strike val="0"/>
        <outline val="0"/>
        <shadow val="0"/>
        <u val="none"/>
        <vertAlign val="baseline"/>
        <name val="Tahoma"/>
        <family val="2"/>
        <scheme val="none"/>
      </font>
      <alignment horizontal="left" vertical="center" wrapText="0" indent="2" justifyLastLine="0" shrinkToFit="0"/>
    </dxf>
    <dxf>
      <font>
        <b/>
        <i val="0"/>
        <strike val="0"/>
        <condense val="0"/>
        <extend val="0"/>
        <outline val="0"/>
        <shadow val="0"/>
        <u val="none"/>
        <vertAlign val="baseline"/>
        <sz val="12"/>
        <color rgb="FF1B335A"/>
        <name val="Tahoma"/>
        <family val="2"/>
        <scheme val="none"/>
      </font>
      <numFmt numFmtId="4" formatCode="#,##0.00"/>
      <fill>
        <patternFill patternType="solid">
          <fgColor indexed="64"/>
          <bgColor rgb="FFF8F8F8"/>
        </patternFill>
      </fill>
      <alignment horizontal="right" vertical="center" textRotation="0" wrapText="0" indent="2" justifyLastLine="0" shrinkToFit="0" readingOrder="2"/>
    </dxf>
    <dxf>
      <font>
        <strike val="0"/>
        <outline val="0"/>
        <shadow val="0"/>
        <u val="none"/>
        <vertAlign val="baseline"/>
        <name val="Tahoma"/>
        <family val="2"/>
        <scheme val="none"/>
      </font>
      <alignment horizontal="left" vertical="center" wrapText="0" indent="2" justifyLastLine="0" shrinkToFit="0"/>
    </dxf>
    <dxf>
      <font>
        <b/>
        <i val="0"/>
        <strike val="0"/>
        <condense val="0"/>
        <extend val="0"/>
        <outline val="0"/>
        <shadow val="0"/>
        <u val="none"/>
        <vertAlign val="baseline"/>
        <sz val="12"/>
        <color rgb="FF1B335A"/>
        <name val="Tahoma"/>
        <family val="2"/>
        <scheme val="none"/>
      </font>
      <numFmt numFmtId="4" formatCode="#,##0.00"/>
      <fill>
        <patternFill patternType="solid">
          <fgColor indexed="64"/>
          <bgColor rgb="FFF8F8F8"/>
        </patternFill>
      </fill>
      <alignment horizontal="right" vertical="center" textRotation="0" wrapText="0" indent="2" justifyLastLine="0" shrinkToFit="0" readingOrder="2"/>
    </dxf>
    <dxf>
      <font>
        <strike val="0"/>
        <outline val="0"/>
        <shadow val="0"/>
        <u val="none"/>
        <vertAlign val="baseline"/>
        <name val="Tahoma"/>
        <family val="2"/>
        <scheme val="none"/>
      </font>
      <alignment horizontal="left" vertical="center" wrapText="0" indent="2" justifyLastLine="0" shrinkToFit="0"/>
    </dxf>
    <dxf>
      <font>
        <b/>
        <i val="0"/>
        <strike val="0"/>
        <condense val="0"/>
        <extend val="0"/>
        <outline val="0"/>
        <shadow val="0"/>
        <u val="none"/>
        <vertAlign val="baseline"/>
        <sz val="12"/>
        <color rgb="FF1B335A"/>
        <name val="Tahoma"/>
        <family val="2"/>
        <scheme val="none"/>
      </font>
      <numFmt numFmtId="4" formatCode="#,##0.00"/>
      <fill>
        <patternFill patternType="solid">
          <fgColor indexed="64"/>
          <bgColor rgb="FFF8F8F8"/>
        </patternFill>
      </fill>
      <alignment horizontal="right" vertical="center" textRotation="0" wrapText="0" indent="2" justifyLastLine="0" shrinkToFit="0" readingOrder="2"/>
    </dxf>
    <dxf>
      <font>
        <strike val="0"/>
        <outline val="0"/>
        <shadow val="0"/>
        <u val="none"/>
        <vertAlign val="baseline"/>
        <name val="Tahoma"/>
        <family val="2"/>
        <scheme val="none"/>
      </font>
      <alignment horizontal="left" vertical="center" wrapText="0" indent="2" justifyLastLine="0" shrinkToFit="0"/>
    </dxf>
    <dxf>
      <font>
        <b/>
        <i val="0"/>
        <strike val="0"/>
        <condense val="0"/>
        <extend val="0"/>
        <outline val="0"/>
        <shadow val="0"/>
        <u val="none"/>
        <vertAlign val="baseline"/>
        <sz val="12"/>
        <color rgb="FF1B335A"/>
        <name val="Tahoma"/>
        <family val="2"/>
        <scheme val="none"/>
      </font>
      <numFmt numFmtId="4" formatCode="#,##0.00"/>
      <fill>
        <patternFill patternType="solid">
          <fgColor indexed="64"/>
          <bgColor rgb="FFF8F8F8"/>
        </patternFill>
      </fill>
      <alignment horizontal="right" vertical="center" textRotation="0" wrapText="0" indent="2" justifyLastLine="0" shrinkToFit="0" readingOrder="2"/>
    </dxf>
    <dxf>
      <font>
        <strike val="0"/>
        <outline val="0"/>
        <shadow val="0"/>
        <u val="none"/>
        <vertAlign val="baseline"/>
        <name val="Tahoma"/>
        <family val="2"/>
        <scheme val="none"/>
      </font>
      <alignment horizontal="left" vertical="center" wrapText="0" indent="2" justifyLastLine="0" shrinkToFit="0"/>
    </dxf>
    <dxf>
      <font>
        <b/>
        <i val="0"/>
        <strike val="0"/>
        <condense val="0"/>
        <extend val="0"/>
        <outline val="0"/>
        <shadow val="0"/>
        <u val="none"/>
        <vertAlign val="baseline"/>
        <sz val="12"/>
        <color rgb="FF1B335A"/>
        <name val="Tahoma"/>
        <family val="2"/>
        <scheme val="none"/>
      </font>
      <fill>
        <patternFill patternType="solid">
          <fgColor indexed="64"/>
          <bgColor rgb="FFF8F8F8"/>
        </patternFill>
      </fill>
      <alignment horizontal="right" vertical="center" textRotation="0" wrapText="0" indent="2" justifyLastLine="0" shrinkToFit="0" readingOrder="2"/>
    </dxf>
    <dxf>
      <font>
        <strike val="0"/>
        <outline val="0"/>
        <shadow val="0"/>
        <u val="none"/>
        <vertAlign val="baseline"/>
        <name val="Tahoma"/>
        <family val="2"/>
        <scheme val="none"/>
      </font>
      <alignment horizontal="left" vertical="center" wrapText="0" indent="2" justifyLastLine="0" shrinkToFit="0"/>
    </dxf>
    <dxf>
      <font>
        <b/>
        <i val="0"/>
        <strike val="0"/>
        <condense val="0"/>
        <extend val="0"/>
        <outline val="0"/>
        <shadow val="0"/>
        <u val="none"/>
        <vertAlign val="baseline"/>
        <sz val="13"/>
        <color rgb="FF1B335A"/>
        <name val="Tahoma"/>
        <family val="2"/>
        <scheme val="none"/>
      </font>
      <fill>
        <patternFill patternType="solid">
          <fgColor indexed="64"/>
          <bgColor rgb="FFF8F8F8"/>
        </patternFill>
      </fill>
      <alignment horizontal="right" vertical="center" textRotation="0" wrapText="0" indent="10" justifyLastLine="0" shrinkToFit="0" readingOrder="2"/>
    </dxf>
    <dxf>
      <font>
        <strike val="0"/>
        <outline val="0"/>
        <shadow val="0"/>
        <u val="none"/>
        <vertAlign val="baseline"/>
        <sz val="13"/>
        <name val="Tahoma"/>
        <family val="2"/>
        <scheme val="none"/>
      </font>
      <alignment horizontal="left" wrapText="0" indent="10" justifyLastLine="0" shrinkToFit="0"/>
    </dxf>
    <dxf>
      <font>
        <strike val="0"/>
        <outline val="0"/>
        <shadow val="0"/>
        <u val="none"/>
        <vertAlign val="baseline"/>
        <sz val="11"/>
        <color rgb="FF1B335A"/>
        <name val="Tahoma"/>
        <family val="2"/>
        <scheme val="none"/>
      </font>
      <fill>
        <patternFill patternType="solid">
          <fgColor indexed="64"/>
          <bgColor rgb="FFF8F8F8"/>
        </patternFill>
      </fill>
      <alignment horizontal="left" wrapText="0" indent="2" justifyLastLine="0" shrinkToFit="0"/>
    </dxf>
    <dxf>
      <border outline="0">
        <bottom style="medium">
          <color theme="8"/>
        </bottom>
      </border>
    </dxf>
    <dxf>
      <font>
        <strike val="0"/>
        <outline val="0"/>
        <shadow val="0"/>
        <u val="none"/>
        <vertAlign val="baseline"/>
        <name val="Tahoma"/>
        <family val="2"/>
        <scheme val="none"/>
      </font>
      <alignment horizontal="left" wrapText="0" indent="2" justifyLastLine="0" shrinkToFit="0"/>
    </dxf>
    <dxf>
      <font>
        <b/>
        <i val="0"/>
        <strike val="0"/>
        <condense val="0"/>
        <extend val="0"/>
        <outline val="0"/>
        <shadow val="0"/>
        <u val="none"/>
        <vertAlign val="baseline"/>
        <sz val="12"/>
        <color theme="2"/>
        <name val="Tahoma"/>
        <family val="2"/>
        <scheme val="none"/>
      </font>
      <fill>
        <patternFill patternType="solid">
          <fgColor indexed="64"/>
          <bgColor rgb="FF12355B"/>
        </patternFill>
      </fill>
      <alignment horizontal="left" vertical="center" textRotation="0" wrapText="0" indent="2" justifyLastLine="0" shrinkToFit="0" readingOrder="0"/>
    </dxf>
    <dxf>
      <font>
        <b/>
        <i val="0"/>
        <strike val="0"/>
        <condense val="0"/>
        <extend val="0"/>
        <outline val="0"/>
        <shadow val="0"/>
        <u val="none"/>
        <vertAlign val="baseline"/>
        <sz val="12"/>
        <color rgb="FF1B335A"/>
        <name val="Tahoma"/>
        <family val="2"/>
        <scheme val="none"/>
      </font>
      <numFmt numFmtId="4" formatCode="#,##0.00"/>
      <fill>
        <patternFill patternType="solid">
          <fgColor indexed="64"/>
          <bgColor theme="2" tint="-4.9989318521683403E-2"/>
        </patternFill>
      </fill>
      <alignment horizontal="right" vertical="center" textRotation="0" wrapText="0" indent="2" justifyLastLine="0" shrinkToFit="0" readingOrder="2"/>
    </dxf>
    <dxf>
      <font>
        <strike val="0"/>
        <outline val="0"/>
        <shadow val="0"/>
        <u val="none"/>
        <vertAlign val="baseline"/>
        <name val="Tahoma"/>
        <family val="2"/>
        <scheme val="none"/>
      </font>
    </dxf>
    <dxf>
      <font>
        <b/>
        <i val="0"/>
        <strike val="0"/>
        <condense val="0"/>
        <extend val="0"/>
        <outline val="0"/>
        <shadow val="0"/>
        <u val="none"/>
        <vertAlign val="baseline"/>
        <sz val="12"/>
        <color rgb="FF1B335A"/>
        <name val="Tahoma"/>
        <family val="2"/>
        <scheme val="none"/>
      </font>
      <numFmt numFmtId="4" formatCode="#,##0.00"/>
      <fill>
        <patternFill patternType="solid">
          <fgColor indexed="64"/>
          <bgColor theme="2" tint="-4.9989318521683403E-2"/>
        </patternFill>
      </fill>
      <alignment horizontal="right" vertical="center" textRotation="0" wrapText="0" indent="2" justifyLastLine="0" shrinkToFit="0" readingOrder="2"/>
    </dxf>
    <dxf>
      <font>
        <strike val="0"/>
        <outline val="0"/>
        <shadow val="0"/>
        <u val="none"/>
        <vertAlign val="baseline"/>
        <name val="Tahoma"/>
        <family val="2"/>
        <scheme val="none"/>
      </font>
    </dxf>
    <dxf>
      <font>
        <b/>
        <i val="0"/>
        <strike val="0"/>
        <condense val="0"/>
        <extend val="0"/>
        <outline val="0"/>
        <shadow val="0"/>
        <u val="none"/>
        <vertAlign val="baseline"/>
        <sz val="12"/>
        <color rgb="FF1B335A"/>
        <name val="Tahoma"/>
        <family val="2"/>
        <scheme val="none"/>
      </font>
      <numFmt numFmtId="4" formatCode="#,##0.00"/>
      <fill>
        <patternFill patternType="solid">
          <fgColor indexed="64"/>
          <bgColor theme="2" tint="-4.9989318521683403E-2"/>
        </patternFill>
      </fill>
      <alignment horizontal="right" vertical="center" textRotation="0" wrapText="0" indent="2" justifyLastLine="0" shrinkToFit="0" readingOrder="2"/>
    </dxf>
    <dxf>
      <font>
        <strike val="0"/>
        <outline val="0"/>
        <shadow val="0"/>
        <u val="none"/>
        <vertAlign val="baseline"/>
        <name val="Tahoma"/>
        <family val="2"/>
        <scheme val="none"/>
      </font>
    </dxf>
    <dxf>
      <font>
        <b/>
        <i val="0"/>
        <strike val="0"/>
        <condense val="0"/>
        <extend val="0"/>
        <outline val="0"/>
        <shadow val="0"/>
        <u val="none"/>
        <vertAlign val="baseline"/>
        <sz val="12"/>
        <color rgb="FF1B335A"/>
        <name val="Tahoma"/>
        <family val="2"/>
        <scheme val="none"/>
      </font>
      <numFmt numFmtId="4" formatCode="#,##0.00"/>
      <fill>
        <patternFill patternType="solid">
          <fgColor indexed="64"/>
          <bgColor theme="2" tint="-4.9989318521683403E-2"/>
        </patternFill>
      </fill>
      <alignment horizontal="right" vertical="center" textRotation="0" wrapText="0" indent="2" justifyLastLine="0" shrinkToFit="0" readingOrder="2"/>
    </dxf>
    <dxf>
      <font>
        <strike val="0"/>
        <outline val="0"/>
        <shadow val="0"/>
        <u val="none"/>
        <vertAlign val="baseline"/>
        <name val="Tahoma"/>
        <family val="2"/>
        <scheme val="none"/>
      </font>
    </dxf>
    <dxf>
      <font>
        <b/>
        <i val="0"/>
        <strike val="0"/>
        <condense val="0"/>
        <extend val="0"/>
        <outline val="0"/>
        <shadow val="0"/>
        <u val="none"/>
        <vertAlign val="baseline"/>
        <sz val="12"/>
        <color rgb="FF1B335A"/>
        <name val="Tahoma"/>
        <family val="2"/>
        <scheme val="none"/>
      </font>
      <numFmt numFmtId="4" formatCode="#,##0.00"/>
      <fill>
        <patternFill patternType="solid">
          <fgColor indexed="64"/>
          <bgColor theme="2" tint="-4.9989318521683403E-2"/>
        </patternFill>
      </fill>
      <alignment horizontal="right" vertical="center" textRotation="0" wrapText="0" indent="2" justifyLastLine="0" shrinkToFit="0" readingOrder="2"/>
    </dxf>
    <dxf>
      <font>
        <strike val="0"/>
        <outline val="0"/>
        <shadow val="0"/>
        <u val="none"/>
        <vertAlign val="baseline"/>
        <name val="Tahoma"/>
        <family val="2"/>
        <scheme val="none"/>
      </font>
    </dxf>
    <dxf>
      <font>
        <b/>
        <i val="0"/>
        <strike val="0"/>
        <condense val="0"/>
        <extend val="0"/>
        <outline val="0"/>
        <shadow val="0"/>
        <u val="none"/>
        <vertAlign val="baseline"/>
        <sz val="12"/>
        <color rgb="FF1B335A"/>
        <name val="Tahoma"/>
        <family val="2"/>
        <scheme val="none"/>
      </font>
      <numFmt numFmtId="4" formatCode="#,##0.00"/>
      <fill>
        <patternFill patternType="solid">
          <fgColor indexed="64"/>
          <bgColor theme="2" tint="-4.9989318521683403E-2"/>
        </patternFill>
      </fill>
      <alignment horizontal="right" vertical="center" textRotation="0" wrapText="0" indent="2" justifyLastLine="0" shrinkToFit="0" readingOrder="2"/>
    </dxf>
    <dxf>
      <font>
        <strike val="0"/>
        <outline val="0"/>
        <shadow val="0"/>
        <u val="none"/>
        <vertAlign val="baseline"/>
        <name val="Tahoma"/>
        <family val="2"/>
        <scheme val="none"/>
      </font>
    </dxf>
    <dxf>
      <font>
        <b/>
        <i val="0"/>
        <strike val="0"/>
        <condense val="0"/>
        <extend val="0"/>
        <outline val="0"/>
        <shadow val="0"/>
        <u val="none"/>
        <vertAlign val="baseline"/>
        <sz val="12"/>
        <color rgb="FF1B335A"/>
        <name val="Tahoma"/>
        <family val="2"/>
        <scheme val="none"/>
      </font>
      <numFmt numFmtId="4" formatCode="#,##0.00"/>
      <fill>
        <patternFill patternType="solid">
          <fgColor indexed="64"/>
          <bgColor theme="2" tint="-4.9989318521683403E-2"/>
        </patternFill>
      </fill>
      <alignment horizontal="right" vertical="center" textRotation="0" wrapText="0" indent="2" justifyLastLine="0" shrinkToFit="0" readingOrder="2"/>
    </dxf>
    <dxf>
      <font>
        <strike val="0"/>
        <outline val="0"/>
        <shadow val="0"/>
        <u val="none"/>
        <vertAlign val="baseline"/>
        <name val="Tahoma"/>
        <family val="2"/>
        <scheme val="none"/>
      </font>
    </dxf>
    <dxf>
      <font>
        <b/>
        <i val="0"/>
        <strike val="0"/>
        <condense val="0"/>
        <extend val="0"/>
        <outline val="0"/>
        <shadow val="0"/>
        <u val="none"/>
        <vertAlign val="baseline"/>
        <sz val="12"/>
        <color rgb="FF1B335A"/>
        <name val="Tahoma"/>
        <family val="2"/>
        <scheme val="none"/>
      </font>
      <numFmt numFmtId="4" formatCode="#,##0.00"/>
      <fill>
        <patternFill patternType="solid">
          <fgColor indexed="64"/>
          <bgColor theme="2" tint="-4.9989318521683403E-2"/>
        </patternFill>
      </fill>
      <alignment horizontal="right" vertical="center" textRotation="0" wrapText="0" indent="2" justifyLastLine="0" shrinkToFit="0" readingOrder="2"/>
    </dxf>
    <dxf>
      <font>
        <strike val="0"/>
        <outline val="0"/>
        <shadow val="0"/>
        <u val="none"/>
        <vertAlign val="baseline"/>
        <name val="Tahoma"/>
        <family val="2"/>
        <scheme val="none"/>
      </font>
    </dxf>
    <dxf>
      <font>
        <b/>
        <i val="0"/>
        <strike val="0"/>
        <condense val="0"/>
        <extend val="0"/>
        <outline val="0"/>
        <shadow val="0"/>
        <u val="none"/>
        <vertAlign val="baseline"/>
        <sz val="12"/>
        <color rgb="FF1B335A"/>
        <name val="Tahoma"/>
        <family val="2"/>
        <scheme val="none"/>
      </font>
      <numFmt numFmtId="4" formatCode="#,##0.00"/>
      <fill>
        <patternFill patternType="solid">
          <fgColor indexed="64"/>
          <bgColor theme="2" tint="-4.9989318521683403E-2"/>
        </patternFill>
      </fill>
      <alignment horizontal="right" vertical="center" textRotation="0" wrapText="0" indent="2" justifyLastLine="0" shrinkToFit="0" readingOrder="2"/>
    </dxf>
    <dxf>
      <font>
        <strike val="0"/>
        <outline val="0"/>
        <shadow val="0"/>
        <u val="none"/>
        <vertAlign val="baseline"/>
        <name val="Tahoma"/>
        <family val="2"/>
        <scheme val="none"/>
      </font>
    </dxf>
    <dxf>
      <font>
        <b/>
        <i val="0"/>
        <strike val="0"/>
        <condense val="0"/>
        <extend val="0"/>
        <outline val="0"/>
        <shadow val="0"/>
        <u val="none"/>
        <vertAlign val="baseline"/>
        <sz val="12"/>
        <color rgb="FF1B335A"/>
        <name val="Tahoma"/>
        <family val="2"/>
        <scheme val="none"/>
      </font>
      <numFmt numFmtId="4" formatCode="#,##0.00"/>
      <fill>
        <patternFill patternType="solid">
          <fgColor indexed="64"/>
          <bgColor theme="2" tint="-4.9989318521683403E-2"/>
        </patternFill>
      </fill>
      <alignment horizontal="right" vertical="center" textRotation="0" wrapText="0" indent="2" justifyLastLine="0" shrinkToFit="0" readingOrder="2"/>
    </dxf>
    <dxf>
      <font>
        <strike val="0"/>
        <outline val="0"/>
        <shadow val="0"/>
        <u val="none"/>
        <vertAlign val="baseline"/>
        <name val="Tahoma"/>
        <family val="2"/>
        <scheme val="none"/>
      </font>
    </dxf>
    <dxf>
      <font>
        <b/>
        <i val="0"/>
        <strike val="0"/>
        <condense val="0"/>
        <extend val="0"/>
        <outline val="0"/>
        <shadow val="0"/>
        <u val="none"/>
        <vertAlign val="baseline"/>
        <sz val="12"/>
        <color rgb="FF1B335A"/>
        <name val="Tahoma"/>
        <family val="2"/>
        <scheme val="none"/>
      </font>
      <numFmt numFmtId="4" formatCode="#,##0.00"/>
      <fill>
        <patternFill patternType="solid">
          <fgColor indexed="64"/>
          <bgColor theme="2" tint="-4.9989318521683403E-2"/>
        </patternFill>
      </fill>
      <alignment horizontal="right" vertical="center" textRotation="0" wrapText="0" indent="2" justifyLastLine="0" shrinkToFit="0" readingOrder="2"/>
    </dxf>
    <dxf>
      <font>
        <strike val="0"/>
        <outline val="0"/>
        <shadow val="0"/>
        <u val="none"/>
        <vertAlign val="baseline"/>
        <name val="Tahoma"/>
        <family val="2"/>
        <scheme val="none"/>
      </font>
    </dxf>
    <dxf>
      <font>
        <b/>
        <i val="0"/>
        <strike val="0"/>
        <condense val="0"/>
        <extend val="0"/>
        <outline val="0"/>
        <shadow val="0"/>
        <u val="none"/>
        <vertAlign val="baseline"/>
        <sz val="12"/>
        <color rgb="FF1B335A"/>
        <name val="Tahoma"/>
        <family val="2"/>
        <scheme val="none"/>
      </font>
      <numFmt numFmtId="4" formatCode="#,##0.00"/>
      <fill>
        <patternFill patternType="solid">
          <fgColor indexed="64"/>
          <bgColor theme="2" tint="-4.9989318521683403E-2"/>
        </patternFill>
      </fill>
      <alignment horizontal="right" vertical="center" textRotation="0" wrapText="0" indent="2" justifyLastLine="0" shrinkToFit="0" readingOrder="2"/>
    </dxf>
    <dxf>
      <font>
        <strike val="0"/>
        <outline val="0"/>
        <shadow val="0"/>
        <u val="none"/>
        <vertAlign val="baseline"/>
        <name val="Tahoma"/>
        <family val="2"/>
        <scheme val="none"/>
      </font>
    </dxf>
    <dxf>
      <font>
        <b/>
        <i val="0"/>
        <strike val="0"/>
        <condense val="0"/>
        <extend val="0"/>
        <outline val="0"/>
        <shadow val="0"/>
        <u val="none"/>
        <vertAlign val="baseline"/>
        <sz val="12"/>
        <color rgb="FF1B335A"/>
        <name val="Tahoma"/>
        <family val="2"/>
        <scheme val="none"/>
      </font>
      <fill>
        <patternFill patternType="solid">
          <fgColor indexed="64"/>
          <bgColor theme="2" tint="-4.9989318521683403E-2"/>
        </patternFill>
      </fill>
      <alignment horizontal="right" vertical="center" textRotation="0" wrapText="0" indent="2" justifyLastLine="0" shrinkToFit="0" readingOrder="2"/>
    </dxf>
    <dxf>
      <font>
        <strike val="0"/>
        <outline val="0"/>
        <shadow val="0"/>
        <u val="none"/>
        <vertAlign val="baseline"/>
        <name val="Tahoma"/>
        <family val="2"/>
        <scheme val="none"/>
      </font>
    </dxf>
    <dxf>
      <font>
        <b/>
        <i val="0"/>
        <strike val="0"/>
        <condense val="0"/>
        <extend val="0"/>
        <outline val="0"/>
        <shadow val="0"/>
        <u val="none"/>
        <vertAlign val="baseline"/>
        <sz val="13"/>
        <color rgb="FF1B335A"/>
        <name val="Tahoma"/>
        <family val="2"/>
        <scheme val="none"/>
      </font>
      <fill>
        <patternFill patternType="solid">
          <fgColor indexed="64"/>
          <bgColor theme="2" tint="-4.9989318521683403E-2"/>
        </patternFill>
      </fill>
      <alignment horizontal="right" vertical="center" textRotation="0" wrapText="0" indent="10" justifyLastLine="0" shrinkToFit="0" readingOrder="2"/>
    </dxf>
    <dxf>
      <font>
        <b val="0"/>
        <i val="0"/>
        <strike val="0"/>
        <condense val="0"/>
        <extend val="0"/>
        <outline val="0"/>
        <shadow val="0"/>
        <u val="none"/>
        <vertAlign val="baseline"/>
        <sz val="13"/>
        <color theme="1" tint="0.14999847407452621"/>
        <name val="Tahoma"/>
        <family val="2"/>
        <scheme val="none"/>
      </font>
      <fill>
        <patternFill patternType="none">
          <fgColor indexed="64"/>
          <bgColor indexed="65"/>
        </patternFill>
      </fill>
      <alignment horizontal="left" vertical="center" textRotation="0" wrapText="0" indent="10" justifyLastLine="0" shrinkToFit="0" readingOrder="0"/>
    </dxf>
    <dxf>
      <font>
        <strike val="0"/>
        <outline val="0"/>
        <shadow val="0"/>
        <u val="none"/>
        <vertAlign val="baseline"/>
        <sz val="11"/>
        <color rgb="FF1B335A"/>
        <name val="Tahoma"/>
        <family val="2"/>
        <scheme val="none"/>
      </font>
      <fill>
        <patternFill patternType="solid">
          <fgColor indexed="64"/>
          <bgColor theme="2" tint="-4.9989318521683403E-2"/>
        </patternFill>
      </fill>
      <alignment horizontal="left" wrapText="0" indent="2" justifyLastLine="0" shrinkToFit="0"/>
    </dxf>
    <dxf>
      <border outline="0">
        <bottom style="medium">
          <color theme="8"/>
        </bottom>
      </border>
    </dxf>
    <dxf>
      <font>
        <strike val="0"/>
        <outline val="0"/>
        <shadow val="0"/>
        <u val="none"/>
        <vertAlign val="baseline"/>
        <name val="Tahoma"/>
        <family val="2"/>
        <scheme val="none"/>
      </font>
      <alignment horizontal="left" wrapText="0" indent="2" justifyLastLine="0" shrinkToFit="0"/>
    </dxf>
    <dxf>
      <font>
        <b/>
        <i val="0"/>
        <strike val="0"/>
        <condense val="0"/>
        <extend val="0"/>
        <outline val="0"/>
        <shadow val="0"/>
        <u val="none"/>
        <vertAlign val="baseline"/>
        <sz val="12"/>
        <color theme="0"/>
        <name val="Tahoma"/>
        <family val="2"/>
        <scheme val="none"/>
      </font>
      <fill>
        <patternFill patternType="solid">
          <fgColor indexed="64"/>
          <bgColor rgb="FF12355B"/>
        </patternFill>
      </fill>
      <alignment horizontal="left" vertical="center" textRotation="0" wrapText="0" indent="2" justifyLastLine="0" shrinkToFit="0" readingOrder="0"/>
    </dxf>
    <dxf>
      <font>
        <b/>
        <i val="0"/>
        <strike val="0"/>
        <condense val="0"/>
        <extend val="0"/>
        <outline val="0"/>
        <shadow val="0"/>
        <u val="none"/>
        <vertAlign val="baseline"/>
        <sz val="12"/>
        <color rgb="FF1B335A"/>
        <name val="Tahoma"/>
        <family val="2"/>
        <scheme val="none"/>
      </font>
      <numFmt numFmtId="4" formatCode="#,##0.00"/>
      <fill>
        <patternFill patternType="solid">
          <fgColor indexed="64"/>
          <bgColor rgb="FFE8E8E8"/>
        </patternFill>
      </fill>
      <alignment horizontal="right" vertical="center" textRotation="0" wrapText="0" indent="2" justifyLastLine="0" shrinkToFit="0" readingOrder="2"/>
    </dxf>
    <dxf>
      <font>
        <strike val="0"/>
        <outline val="0"/>
        <shadow val="0"/>
        <u val="none"/>
        <vertAlign val="baseline"/>
        <name val="Tahoma"/>
        <family val="2"/>
        <scheme val="none"/>
      </font>
      <alignment horizontal="left" vertical="center" wrapText="0" indent="2" justifyLastLine="0" shrinkToFit="0"/>
    </dxf>
    <dxf>
      <font>
        <b/>
        <i val="0"/>
        <strike val="0"/>
        <condense val="0"/>
        <extend val="0"/>
        <outline val="0"/>
        <shadow val="0"/>
        <u val="none"/>
        <vertAlign val="baseline"/>
        <sz val="12"/>
        <color rgb="FF1B335A"/>
        <name val="Tahoma"/>
        <family val="2"/>
        <scheme val="none"/>
      </font>
      <numFmt numFmtId="4" formatCode="#,##0.00"/>
      <fill>
        <patternFill patternType="solid">
          <fgColor indexed="64"/>
          <bgColor rgb="FFE8E8E8"/>
        </patternFill>
      </fill>
      <alignment horizontal="right" vertical="center" textRotation="0" wrapText="0" indent="2" justifyLastLine="0" shrinkToFit="0" readingOrder="2"/>
    </dxf>
    <dxf>
      <font>
        <strike val="0"/>
        <outline val="0"/>
        <shadow val="0"/>
        <u val="none"/>
        <vertAlign val="baseline"/>
        <name val="Tahoma"/>
        <family val="2"/>
        <scheme val="none"/>
      </font>
      <alignment horizontal="left" vertical="center" wrapText="0" indent="2" justifyLastLine="0" shrinkToFit="0"/>
    </dxf>
    <dxf>
      <font>
        <b/>
        <i val="0"/>
        <strike val="0"/>
        <condense val="0"/>
        <extend val="0"/>
        <outline val="0"/>
        <shadow val="0"/>
        <u val="none"/>
        <vertAlign val="baseline"/>
        <sz val="12"/>
        <color rgb="FF1B335A"/>
        <name val="Tahoma"/>
        <family val="2"/>
        <scheme val="none"/>
      </font>
      <numFmt numFmtId="4" formatCode="#,##0.00"/>
      <fill>
        <patternFill patternType="solid">
          <fgColor indexed="64"/>
          <bgColor rgb="FFE8E8E8"/>
        </patternFill>
      </fill>
      <alignment horizontal="right" vertical="center" textRotation="0" wrapText="0" indent="2" justifyLastLine="0" shrinkToFit="0" readingOrder="2"/>
    </dxf>
    <dxf>
      <font>
        <strike val="0"/>
        <outline val="0"/>
        <shadow val="0"/>
        <u val="none"/>
        <vertAlign val="baseline"/>
        <name val="Tahoma"/>
        <family val="2"/>
        <scheme val="none"/>
      </font>
      <alignment horizontal="left" vertical="center" wrapText="0" indent="2" justifyLastLine="0" shrinkToFit="0"/>
    </dxf>
    <dxf>
      <font>
        <b/>
        <i val="0"/>
        <strike val="0"/>
        <condense val="0"/>
        <extend val="0"/>
        <outline val="0"/>
        <shadow val="0"/>
        <u val="none"/>
        <vertAlign val="baseline"/>
        <sz val="12"/>
        <color rgb="FF1B335A"/>
        <name val="Tahoma"/>
        <family val="2"/>
        <scheme val="none"/>
      </font>
      <numFmt numFmtId="4" formatCode="#,##0.00"/>
      <fill>
        <patternFill patternType="solid">
          <fgColor indexed="64"/>
          <bgColor rgb="FFE8E8E8"/>
        </patternFill>
      </fill>
      <alignment horizontal="right" vertical="center" textRotation="0" wrapText="0" indent="2" justifyLastLine="0" shrinkToFit="0" readingOrder="2"/>
    </dxf>
    <dxf>
      <font>
        <strike val="0"/>
        <outline val="0"/>
        <shadow val="0"/>
        <u val="none"/>
        <vertAlign val="baseline"/>
        <name val="Tahoma"/>
        <family val="2"/>
        <scheme val="none"/>
      </font>
      <alignment horizontal="left" vertical="center" wrapText="0" indent="2" justifyLastLine="0" shrinkToFit="0"/>
    </dxf>
    <dxf>
      <font>
        <b/>
        <i val="0"/>
        <strike val="0"/>
        <condense val="0"/>
        <extend val="0"/>
        <outline val="0"/>
        <shadow val="0"/>
        <u val="none"/>
        <vertAlign val="baseline"/>
        <sz val="12"/>
        <color rgb="FF1B335A"/>
        <name val="Tahoma"/>
        <family val="2"/>
        <scheme val="none"/>
      </font>
      <numFmt numFmtId="4" formatCode="#,##0.00"/>
      <fill>
        <patternFill patternType="solid">
          <fgColor indexed="64"/>
          <bgColor rgb="FFE8E8E8"/>
        </patternFill>
      </fill>
      <alignment horizontal="right" vertical="center" textRotation="0" wrapText="0" indent="2" justifyLastLine="0" shrinkToFit="0" readingOrder="2"/>
    </dxf>
    <dxf>
      <font>
        <strike val="0"/>
        <outline val="0"/>
        <shadow val="0"/>
        <u val="none"/>
        <vertAlign val="baseline"/>
        <name val="Tahoma"/>
        <family val="2"/>
        <scheme val="none"/>
      </font>
      <alignment horizontal="left" vertical="center" wrapText="0" indent="2" justifyLastLine="0" shrinkToFit="0"/>
    </dxf>
    <dxf>
      <font>
        <b/>
        <i val="0"/>
        <strike val="0"/>
        <condense val="0"/>
        <extend val="0"/>
        <outline val="0"/>
        <shadow val="0"/>
        <u val="none"/>
        <vertAlign val="baseline"/>
        <sz val="12"/>
        <color rgb="FF1B335A"/>
        <name val="Tahoma"/>
        <family val="2"/>
        <scheme val="none"/>
      </font>
      <numFmt numFmtId="4" formatCode="#,##0.00"/>
      <fill>
        <patternFill patternType="solid">
          <fgColor indexed="64"/>
          <bgColor rgb="FFE8E8E8"/>
        </patternFill>
      </fill>
      <alignment horizontal="right" vertical="center" textRotation="0" wrapText="0" indent="2" justifyLastLine="0" shrinkToFit="0" readingOrder="2"/>
    </dxf>
    <dxf>
      <font>
        <strike val="0"/>
        <outline val="0"/>
        <shadow val="0"/>
        <u val="none"/>
        <vertAlign val="baseline"/>
        <name val="Tahoma"/>
        <family val="2"/>
        <scheme val="none"/>
      </font>
      <alignment horizontal="left" vertical="center" wrapText="0" indent="2" justifyLastLine="0" shrinkToFit="0"/>
    </dxf>
    <dxf>
      <font>
        <b/>
        <i val="0"/>
        <strike val="0"/>
        <condense val="0"/>
        <extend val="0"/>
        <outline val="0"/>
        <shadow val="0"/>
        <u val="none"/>
        <vertAlign val="baseline"/>
        <sz val="12"/>
        <color rgb="FF1B335A"/>
        <name val="Tahoma"/>
        <family val="2"/>
        <scheme val="none"/>
      </font>
      <numFmt numFmtId="4" formatCode="#,##0.00"/>
      <fill>
        <patternFill patternType="solid">
          <fgColor indexed="64"/>
          <bgColor rgb="FFE8E8E8"/>
        </patternFill>
      </fill>
      <alignment horizontal="right" vertical="center" textRotation="0" wrapText="0" indent="2" justifyLastLine="0" shrinkToFit="0" readingOrder="2"/>
    </dxf>
    <dxf>
      <font>
        <strike val="0"/>
        <outline val="0"/>
        <shadow val="0"/>
        <u val="none"/>
        <vertAlign val="baseline"/>
        <name val="Tahoma"/>
        <family val="2"/>
        <scheme val="none"/>
      </font>
      <alignment horizontal="left" vertical="center" wrapText="0" indent="2" justifyLastLine="0" shrinkToFit="0"/>
    </dxf>
    <dxf>
      <font>
        <b/>
        <i val="0"/>
        <strike val="0"/>
        <condense val="0"/>
        <extend val="0"/>
        <outline val="0"/>
        <shadow val="0"/>
        <u val="none"/>
        <vertAlign val="baseline"/>
        <sz val="12"/>
        <color rgb="FF1B335A"/>
        <name val="Tahoma"/>
        <family val="2"/>
        <scheme val="none"/>
      </font>
      <numFmt numFmtId="4" formatCode="#,##0.00"/>
      <fill>
        <patternFill patternType="solid">
          <fgColor indexed="64"/>
          <bgColor rgb="FFE8E8E8"/>
        </patternFill>
      </fill>
      <alignment horizontal="right" vertical="center" textRotation="0" wrapText="0" indent="2" justifyLastLine="0" shrinkToFit="0" readingOrder="2"/>
    </dxf>
    <dxf>
      <font>
        <strike val="0"/>
        <outline val="0"/>
        <shadow val="0"/>
        <u val="none"/>
        <vertAlign val="baseline"/>
        <name val="Tahoma"/>
        <family val="2"/>
        <scheme val="none"/>
      </font>
      <alignment horizontal="left" vertical="center" wrapText="0" indent="2" justifyLastLine="0" shrinkToFit="0"/>
    </dxf>
    <dxf>
      <font>
        <b/>
        <i val="0"/>
        <strike val="0"/>
        <condense val="0"/>
        <extend val="0"/>
        <outline val="0"/>
        <shadow val="0"/>
        <u val="none"/>
        <vertAlign val="baseline"/>
        <sz val="12"/>
        <color rgb="FF1B335A"/>
        <name val="Tahoma"/>
        <family val="2"/>
        <scheme val="none"/>
      </font>
      <numFmt numFmtId="4" formatCode="#,##0.00"/>
      <fill>
        <patternFill patternType="solid">
          <fgColor indexed="64"/>
          <bgColor rgb="FFE8E8E8"/>
        </patternFill>
      </fill>
      <alignment horizontal="right" vertical="center" textRotation="0" wrapText="0" indent="2" justifyLastLine="0" shrinkToFit="0" readingOrder="2"/>
    </dxf>
    <dxf>
      <font>
        <strike val="0"/>
        <outline val="0"/>
        <shadow val="0"/>
        <u val="none"/>
        <vertAlign val="baseline"/>
        <name val="Tahoma"/>
        <family val="2"/>
        <scheme val="none"/>
      </font>
      <alignment horizontal="left" vertical="center" wrapText="0" indent="2" justifyLastLine="0" shrinkToFit="0"/>
    </dxf>
    <dxf>
      <font>
        <b/>
        <i val="0"/>
        <strike val="0"/>
        <condense val="0"/>
        <extend val="0"/>
        <outline val="0"/>
        <shadow val="0"/>
        <u val="none"/>
        <vertAlign val="baseline"/>
        <sz val="12"/>
        <color rgb="FF1B335A"/>
        <name val="Tahoma"/>
        <family val="2"/>
        <scheme val="none"/>
      </font>
      <numFmt numFmtId="4" formatCode="#,##0.00"/>
      <fill>
        <patternFill patternType="solid">
          <fgColor indexed="64"/>
          <bgColor rgb="FFE8E8E8"/>
        </patternFill>
      </fill>
      <alignment horizontal="right" vertical="center" textRotation="0" wrapText="0" indent="2" justifyLastLine="0" shrinkToFit="0" readingOrder="2"/>
    </dxf>
    <dxf>
      <font>
        <strike val="0"/>
        <outline val="0"/>
        <shadow val="0"/>
        <u val="none"/>
        <vertAlign val="baseline"/>
        <name val="Tahoma"/>
        <family val="2"/>
        <scheme val="none"/>
      </font>
      <alignment horizontal="left" vertical="center" wrapText="0" indent="2" justifyLastLine="0" shrinkToFit="0"/>
    </dxf>
    <dxf>
      <font>
        <b/>
        <i val="0"/>
        <strike val="0"/>
        <condense val="0"/>
        <extend val="0"/>
        <outline val="0"/>
        <shadow val="0"/>
        <u val="none"/>
        <vertAlign val="baseline"/>
        <sz val="12"/>
        <color rgb="FF1B335A"/>
        <name val="Tahoma"/>
        <family val="2"/>
        <scheme val="none"/>
      </font>
      <numFmt numFmtId="4" formatCode="#,##0.00"/>
      <fill>
        <patternFill patternType="solid">
          <fgColor indexed="64"/>
          <bgColor rgb="FFE8E8E8"/>
        </patternFill>
      </fill>
      <alignment horizontal="right" vertical="center" textRotation="0" wrapText="0" indent="2" justifyLastLine="0" shrinkToFit="0" readingOrder="2"/>
    </dxf>
    <dxf>
      <font>
        <strike val="0"/>
        <outline val="0"/>
        <shadow val="0"/>
        <u val="none"/>
        <vertAlign val="baseline"/>
        <name val="Tahoma"/>
        <family val="2"/>
        <scheme val="none"/>
      </font>
      <alignment horizontal="left" vertical="center" wrapText="0" indent="2" justifyLastLine="0" shrinkToFit="0"/>
    </dxf>
    <dxf>
      <font>
        <b/>
        <i val="0"/>
        <strike val="0"/>
        <condense val="0"/>
        <extend val="0"/>
        <outline val="0"/>
        <shadow val="0"/>
        <u val="none"/>
        <vertAlign val="baseline"/>
        <sz val="12"/>
        <color rgb="FF1B335A"/>
        <name val="Tahoma"/>
        <family val="2"/>
        <scheme val="none"/>
      </font>
      <numFmt numFmtId="4" formatCode="#,##0.00"/>
      <fill>
        <patternFill patternType="solid">
          <fgColor indexed="64"/>
          <bgColor rgb="FFE8E8E8"/>
        </patternFill>
      </fill>
      <alignment horizontal="right" vertical="center" textRotation="0" wrapText="0" indent="2" justifyLastLine="0" shrinkToFit="0" readingOrder="2"/>
    </dxf>
    <dxf>
      <font>
        <strike val="0"/>
        <outline val="0"/>
        <shadow val="0"/>
        <u val="none"/>
        <vertAlign val="baseline"/>
        <name val="Tahoma"/>
        <family val="2"/>
        <scheme val="none"/>
      </font>
      <alignment horizontal="left" vertical="center" wrapText="0" indent="2" justifyLastLine="0" shrinkToFit="0"/>
    </dxf>
    <dxf>
      <font>
        <b/>
        <i val="0"/>
        <strike val="0"/>
        <condense val="0"/>
        <extend val="0"/>
        <outline val="0"/>
        <shadow val="0"/>
        <u val="none"/>
        <vertAlign val="baseline"/>
        <sz val="12"/>
        <color rgb="FF1B335A"/>
        <name val="Tahoma"/>
        <family val="2"/>
        <scheme val="none"/>
      </font>
      <fill>
        <patternFill patternType="solid">
          <fgColor indexed="64"/>
          <bgColor rgb="FFE8E8E8"/>
        </patternFill>
      </fill>
      <alignment horizontal="right" vertical="center" textRotation="0" wrapText="0" indent="2" justifyLastLine="0" shrinkToFit="0" readingOrder="2"/>
    </dxf>
    <dxf>
      <font>
        <strike val="0"/>
        <outline val="0"/>
        <shadow val="0"/>
        <u val="none"/>
        <vertAlign val="baseline"/>
        <name val="Tahoma"/>
        <family val="2"/>
        <scheme val="none"/>
      </font>
      <alignment horizontal="left" vertical="center" wrapText="0" indent="2" justifyLastLine="0" shrinkToFit="0"/>
    </dxf>
    <dxf>
      <font>
        <b/>
        <i val="0"/>
        <strike val="0"/>
        <condense val="0"/>
        <extend val="0"/>
        <outline val="0"/>
        <shadow val="0"/>
        <u val="none"/>
        <vertAlign val="baseline"/>
        <sz val="13"/>
        <color rgb="FF1B335A"/>
        <name val="Tahoma"/>
        <family val="2"/>
        <scheme val="none"/>
      </font>
      <fill>
        <patternFill patternType="solid">
          <fgColor indexed="64"/>
          <bgColor rgb="FFE8E8E8"/>
        </patternFill>
      </fill>
      <alignment horizontal="right" vertical="center" textRotation="0" wrapText="0" indent="10" justifyLastLine="0" shrinkToFit="0" readingOrder="2"/>
    </dxf>
    <dxf>
      <font>
        <strike val="0"/>
        <outline val="0"/>
        <shadow val="0"/>
        <u val="none"/>
        <vertAlign val="baseline"/>
        <sz val="13"/>
        <name val="Tahoma"/>
        <family val="2"/>
        <scheme val="none"/>
      </font>
      <alignment horizontal="left" wrapText="0" indent="10" justifyLastLine="0" shrinkToFit="0"/>
    </dxf>
    <dxf>
      <font>
        <strike val="0"/>
        <outline val="0"/>
        <shadow val="0"/>
        <u val="none"/>
        <vertAlign val="baseline"/>
        <sz val="11"/>
        <color rgb="FF1B335A"/>
        <name val="Tahoma"/>
        <family val="2"/>
        <scheme val="none"/>
      </font>
      <fill>
        <patternFill patternType="solid">
          <fgColor indexed="64"/>
          <bgColor rgb="FFE8E8E8"/>
        </patternFill>
      </fill>
      <alignment horizontal="left" wrapText="0" indent="2" justifyLastLine="0" shrinkToFit="0"/>
    </dxf>
    <dxf>
      <border outline="0">
        <top style="medium">
          <color theme="5"/>
        </top>
        <bottom style="medium">
          <color theme="8"/>
        </bottom>
      </border>
    </dxf>
    <dxf>
      <font>
        <b val="0"/>
        <i val="0"/>
        <strike val="0"/>
        <condense val="0"/>
        <extend val="0"/>
        <outline val="0"/>
        <shadow val="0"/>
        <u val="none"/>
        <vertAlign val="baseline"/>
        <sz val="10"/>
        <color theme="1" tint="0.14999847407452621"/>
        <name val="Tahoma"/>
        <family val="2"/>
        <scheme val="none"/>
      </font>
      <fill>
        <patternFill patternType="none">
          <fgColor indexed="64"/>
          <bgColor indexed="65"/>
        </patternFill>
      </fill>
      <alignment horizontal="left" vertical="bottom" textRotation="0" wrapText="0" indent="2" justifyLastLine="0" shrinkToFit="0" readingOrder="0"/>
    </dxf>
    <dxf>
      <font>
        <b/>
        <i val="0"/>
        <strike val="0"/>
        <condense val="0"/>
        <extend val="0"/>
        <outline val="0"/>
        <shadow val="0"/>
        <u val="none"/>
        <vertAlign val="baseline"/>
        <sz val="12"/>
        <color theme="2"/>
        <name val="Tahoma"/>
        <family val="2"/>
        <scheme val="none"/>
      </font>
      <fill>
        <patternFill patternType="solid">
          <fgColor indexed="64"/>
          <bgColor rgb="FF12355B"/>
        </patternFill>
      </fill>
      <alignment horizontal="left" vertical="center" textRotation="0" wrapText="0" indent="2" justifyLastLine="0" shrinkToFit="0" readingOrder="0"/>
    </dxf>
    <dxf>
      <font>
        <b val="0"/>
        <i val="0"/>
        <strike val="0"/>
        <condense val="0"/>
        <extend val="0"/>
        <outline val="0"/>
        <shadow val="0"/>
        <u val="none"/>
        <vertAlign val="baseline"/>
        <sz val="12"/>
        <color theme="3" tint="0.249977111117893"/>
        <name val="Tahoma"/>
        <family val="2"/>
        <scheme val="none"/>
      </font>
      <numFmt numFmtId="4" formatCode="#,##0.00"/>
      <fill>
        <patternFill patternType="solid">
          <fgColor indexed="64"/>
          <bgColor rgb="FFE8E8E8"/>
        </patternFill>
      </fill>
      <alignment horizontal="right" vertical="center" textRotation="0" wrapText="0" indent="2" justifyLastLine="0" shrinkToFit="0" readingOrder="2"/>
    </dxf>
    <dxf>
      <font>
        <strike val="0"/>
        <outline val="0"/>
        <shadow val="0"/>
        <u val="none"/>
        <vertAlign val="baseline"/>
        <sz val="11"/>
        <name val="Tahoma"/>
        <family val="2"/>
        <scheme val="none"/>
      </font>
      <alignment horizontal="left" vertical="center" wrapText="0" indent="2" justifyLastLine="0" shrinkToFit="0"/>
    </dxf>
    <dxf>
      <font>
        <b val="0"/>
        <i val="0"/>
        <strike val="0"/>
        <condense val="0"/>
        <extend val="0"/>
        <outline val="0"/>
        <shadow val="0"/>
        <u val="none"/>
        <vertAlign val="baseline"/>
        <sz val="12"/>
        <color theme="3" tint="0.249977111117893"/>
        <name val="Tahoma"/>
        <family val="2"/>
        <scheme val="none"/>
      </font>
      <numFmt numFmtId="4" formatCode="#,##0.00"/>
      <fill>
        <patternFill patternType="solid">
          <fgColor indexed="64"/>
          <bgColor rgb="FFE8E8E8"/>
        </patternFill>
      </fill>
      <alignment horizontal="right" vertical="center" textRotation="0" wrapText="0" indent="2" justifyLastLine="0" shrinkToFit="0" readingOrder="2"/>
    </dxf>
    <dxf>
      <font>
        <strike val="0"/>
        <outline val="0"/>
        <shadow val="0"/>
        <u val="none"/>
        <vertAlign val="baseline"/>
        <sz val="11"/>
        <name val="Tahoma"/>
        <family val="2"/>
        <scheme val="none"/>
      </font>
      <alignment horizontal="left" vertical="center" wrapText="0" indent="2" justifyLastLine="0" shrinkToFit="0"/>
    </dxf>
    <dxf>
      <font>
        <b val="0"/>
        <i val="0"/>
        <strike val="0"/>
        <condense val="0"/>
        <extend val="0"/>
        <outline val="0"/>
        <shadow val="0"/>
        <u val="none"/>
        <vertAlign val="baseline"/>
        <sz val="12"/>
        <color theme="3" tint="0.249977111117893"/>
        <name val="Tahoma"/>
        <family val="2"/>
        <scheme val="none"/>
      </font>
      <numFmt numFmtId="4" formatCode="#,##0.00"/>
      <fill>
        <patternFill patternType="solid">
          <fgColor indexed="64"/>
          <bgColor rgb="FFE8E8E8"/>
        </patternFill>
      </fill>
      <alignment horizontal="right" vertical="center" textRotation="0" wrapText="0" indent="2" justifyLastLine="0" shrinkToFit="0" readingOrder="2"/>
    </dxf>
    <dxf>
      <font>
        <strike val="0"/>
        <outline val="0"/>
        <shadow val="0"/>
        <u val="none"/>
        <vertAlign val="baseline"/>
        <sz val="11"/>
        <name val="Tahoma"/>
        <family val="2"/>
        <scheme val="none"/>
      </font>
      <alignment horizontal="left" vertical="center" wrapText="0" indent="2" justifyLastLine="0" shrinkToFit="0"/>
    </dxf>
    <dxf>
      <font>
        <b val="0"/>
        <i val="0"/>
        <strike val="0"/>
        <condense val="0"/>
        <extend val="0"/>
        <outline val="0"/>
        <shadow val="0"/>
        <u val="none"/>
        <vertAlign val="baseline"/>
        <sz val="12"/>
        <color theme="3" tint="0.249977111117893"/>
        <name val="Tahoma"/>
        <family val="2"/>
        <scheme val="none"/>
      </font>
      <numFmt numFmtId="4" formatCode="#,##0.00"/>
      <fill>
        <patternFill patternType="solid">
          <fgColor indexed="64"/>
          <bgColor rgb="FFE8E8E8"/>
        </patternFill>
      </fill>
      <alignment horizontal="right" vertical="center" textRotation="0" wrapText="0" indent="2" justifyLastLine="0" shrinkToFit="0" readingOrder="2"/>
    </dxf>
    <dxf>
      <font>
        <strike val="0"/>
        <outline val="0"/>
        <shadow val="0"/>
        <u val="none"/>
        <vertAlign val="baseline"/>
        <sz val="11"/>
        <name val="Tahoma"/>
        <family val="2"/>
        <scheme val="none"/>
      </font>
      <alignment horizontal="left" vertical="center" wrapText="0" indent="2" justifyLastLine="0" shrinkToFit="0"/>
    </dxf>
    <dxf>
      <font>
        <b val="0"/>
        <i val="0"/>
        <strike val="0"/>
        <condense val="0"/>
        <extend val="0"/>
        <outline val="0"/>
        <shadow val="0"/>
        <u val="none"/>
        <vertAlign val="baseline"/>
        <sz val="12"/>
        <color theme="3" tint="0.249977111117893"/>
        <name val="Tahoma"/>
        <family val="2"/>
        <scheme val="none"/>
      </font>
      <numFmt numFmtId="4" formatCode="#,##0.00"/>
      <fill>
        <patternFill patternType="solid">
          <fgColor indexed="64"/>
          <bgColor rgb="FFE8E8E8"/>
        </patternFill>
      </fill>
      <alignment horizontal="right" vertical="center" textRotation="0" wrapText="0" indent="2" justifyLastLine="0" shrinkToFit="0" readingOrder="2"/>
    </dxf>
    <dxf>
      <font>
        <strike val="0"/>
        <outline val="0"/>
        <shadow val="0"/>
        <u val="none"/>
        <vertAlign val="baseline"/>
        <sz val="11"/>
        <name val="Tahoma"/>
        <family val="2"/>
        <scheme val="none"/>
      </font>
      <alignment horizontal="left" vertical="center" wrapText="0" indent="2" justifyLastLine="0" shrinkToFit="0"/>
    </dxf>
    <dxf>
      <font>
        <b val="0"/>
        <i val="0"/>
        <strike val="0"/>
        <condense val="0"/>
        <extend val="0"/>
        <outline val="0"/>
        <shadow val="0"/>
        <u val="none"/>
        <vertAlign val="baseline"/>
        <sz val="12"/>
        <color theme="3" tint="0.249977111117893"/>
        <name val="Tahoma"/>
        <family val="2"/>
        <scheme val="none"/>
      </font>
      <numFmt numFmtId="4" formatCode="#,##0.00"/>
      <fill>
        <patternFill patternType="solid">
          <fgColor indexed="64"/>
          <bgColor rgb="FFE8E8E8"/>
        </patternFill>
      </fill>
      <alignment horizontal="right" vertical="center" textRotation="0" wrapText="0" indent="2" justifyLastLine="0" shrinkToFit="0" readingOrder="2"/>
    </dxf>
    <dxf>
      <font>
        <strike val="0"/>
        <outline val="0"/>
        <shadow val="0"/>
        <u val="none"/>
        <vertAlign val="baseline"/>
        <sz val="11"/>
        <name val="Tahoma"/>
        <family val="2"/>
        <scheme val="none"/>
      </font>
      <alignment horizontal="left" vertical="center" wrapText="0" indent="2" justifyLastLine="0" shrinkToFit="0"/>
    </dxf>
    <dxf>
      <font>
        <b val="0"/>
        <i val="0"/>
        <strike val="0"/>
        <condense val="0"/>
        <extend val="0"/>
        <outline val="0"/>
        <shadow val="0"/>
        <u val="none"/>
        <vertAlign val="baseline"/>
        <sz val="12"/>
        <color theme="3" tint="0.249977111117893"/>
        <name val="Tahoma"/>
        <family val="2"/>
        <scheme val="none"/>
      </font>
      <numFmt numFmtId="4" formatCode="#,##0.00"/>
      <fill>
        <patternFill patternType="solid">
          <fgColor indexed="64"/>
          <bgColor rgb="FFE8E8E8"/>
        </patternFill>
      </fill>
      <alignment horizontal="right" vertical="center" textRotation="0" wrapText="0" indent="2" justifyLastLine="0" shrinkToFit="0" readingOrder="2"/>
    </dxf>
    <dxf>
      <font>
        <strike val="0"/>
        <outline val="0"/>
        <shadow val="0"/>
        <u val="none"/>
        <vertAlign val="baseline"/>
        <sz val="11"/>
        <name val="Tahoma"/>
        <family val="2"/>
        <scheme val="none"/>
      </font>
      <alignment horizontal="left" vertical="center" wrapText="0" indent="2" justifyLastLine="0" shrinkToFit="0"/>
    </dxf>
    <dxf>
      <font>
        <b val="0"/>
        <i val="0"/>
        <strike val="0"/>
        <condense val="0"/>
        <extend val="0"/>
        <outline val="0"/>
        <shadow val="0"/>
        <u val="none"/>
        <vertAlign val="baseline"/>
        <sz val="12"/>
        <color theme="3" tint="0.249977111117893"/>
        <name val="Tahoma"/>
        <family val="2"/>
        <scheme val="none"/>
      </font>
      <numFmt numFmtId="4" formatCode="#,##0.00"/>
      <fill>
        <patternFill patternType="solid">
          <fgColor indexed="64"/>
          <bgColor rgb="FFE8E8E8"/>
        </patternFill>
      </fill>
      <alignment horizontal="right" vertical="center" textRotation="0" wrapText="0" indent="2" justifyLastLine="0" shrinkToFit="0" readingOrder="2"/>
    </dxf>
    <dxf>
      <font>
        <strike val="0"/>
        <outline val="0"/>
        <shadow val="0"/>
        <u val="none"/>
        <vertAlign val="baseline"/>
        <sz val="11"/>
        <name val="Tahoma"/>
        <family val="2"/>
        <scheme val="none"/>
      </font>
      <alignment horizontal="left" vertical="center" wrapText="0" indent="2" justifyLastLine="0" shrinkToFit="0"/>
    </dxf>
    <dxf>
      <font>
        <b val="0"/>
        <i val="0"/>
        <strike val="0"/>
        <condense val="0"/>
        <extend val="0"/>
        <outline val="0"/>
        <shadow val="0"/>
        <u val="none"/>
        <vertAlign val="baseline"/>
        <sz val="12"/>
        <color theme="3" tint="0.249977111117893"/>
        <name val="Tahoma"/>
        <family val="2"/>
        <scheme val="none"/>
      </font>
      <numFmt numFmtId="4" formatCode="#,##0.00"/>
      <fill>
        <patternFill patternType="solid">
          <fgColor indexed="64"/>
          <bgColor rgb="FFE8E8E8"/>
        </patternFill>
      </fill>
      <alignment horizontal="right" vertical="center" textRotation="0" wrapText="0" indent="2" justifyLastLine="0" shrinkToFit="0" readingOrder="2"/>
    </dxf>
    <dxf>
      <font>
        <strike val="0"/>
        <outline val="0"/>
        <shadow val="0"/>
        <u val="none"/>
        <vertAlign val="baseline"/>
        <sz val="11"/>
        <name val="Tahoma"/>
        <family val="2"/>
        <scheme val="none"/>
      </font>
      <alignment horizontal="left" vertical="center" wrapText="0" indent="2" justifyLastLine="0" shrinkToFit="0"/>
    </dxf>
    <dxf>
      <font>
        <b val="0"/>
        <i val="0"/>
        <strike val="0"/>
        <condense val="0"/>
        <extend val="0"/>
        <outline val="0"/>
        <shadow val="0"/>
        <u val="none"/>
        <vertAlign val="baseline"/>
        <sz val="12"/>
        <color theme="3" tint="0.249977111117893"/>
        <name val="Tahoma"/>
        <family val="2"/>
        <scheme val="none"/>
      </font>
      <numFmt numFmtId="4" formatCode="#,##0.00"/>
      <fill>
        <patternFill patternType="solid">
          <fgColor indexed="64"/>
          <bgColor rgb="FFE8E8E8"/>
        </patternFill>
      </fill>
      <alignment horizontal="right" vertical="center" textRotation="0" wrapText="0" indent="2" justifyLastLine="0" shrinkToFit="0" readingOrder="2"/>
    </dxf>
    <dxf>
      <font>
        <strike val="0"/>
        <outline val="0"/>
        <shadow val="0"/>
        <u val="none"/>
        <vertAlign val="baseline"/>
        <sz val="11"/>
        <name val="Tahoma"/>
        <family val="2"/>
        <scheme val="none"/>
      </font>
      <alignment horizontal="left" vertical="center" wrapText="0" indent="2" justifyLastLine="0" shrinkToFit="0"/>
    </dxf>
    <dxf>
      <font>
        <b val="0"/>
        <i val="0"/>
        <strike val="0"/>
        <condense val="0"/>
        <extend val="0"/>
        <outline val="0"/>
        <shadow val="0"/>
        <u val="none"/>
        <vertAlign val="baseline"/>
        <sz val="12"/>
        <color theme="3" tint="0.249977111117893"/>
        <name val="Tahoma"/>
        <family val="2"/>
        <scheme val="none"/>
      </font>
      <numFmt numFmtId="4" formatCode="#,##0.00"/>
      <fill>
        <patternFill patternType="solid">
          <fgColor indexed="64"/>
          <bgColor rgb="FFE8E8E8"/>
        </patternFill>
      </fill>
      <alignment horizontal="right" vertical="center" textRotation="0" wrapText="0" indent="2" justifyLastLine="0" shrinkToFit="0" readingOrder="2"/>
    </dxf>
    <dxf>
      <font>
        <strike val="0"/>
        <outline val="0"/>
        <shadow val="0"/>
        <u val="none"/>
        <vertAlign val="baseline"/>
        <sz val="11"/>
        <name val="Tahoma"/>
        <family val="2"/>
        <scheme val="none"/>
      </font>
      <alignment horizontal="left" vertical="center" wrapText="0" indent="2" justifyLastLine="0" shrinkToFit="0"/>
    </dxf>
    <dxf>
      <font>
        <b val="0"/>
        <i val="0"/>
        <strike val="0"/>
        <condense val="0"/>
        <extend val="0"/>
        <outline val="0"/>
        <shadow val="0"/>
        <u val="none"/>
        <vertAlign val="baseline"/>
        <sz val="12"/>
        <color theme="3" tint="0.249977111117893"/>
        <name val="Tahoma"/>
        <family val="2"/>
        <scheme val="none"/>
      </font>
      <numFmt numFmtId="4" formatCode="#,##0.00"/>
      <fill>
        <patternFill patternType="solid">
          <fgColor indexed="64"/>
          <bgColor rgb="FFE8E8E8"/>
        </patternFill>
      </fill>
      <alignment horizontal="right" vertical="center" textRotation="0" wrapText="0" indent="2" justifyLastLine="0" shrinkToFit="0" readingOrder="2"/>
    </dxf>
    <dxf>
      <font>
        <strike val="0"/>
        <outline val="0"/>
        <shadow val="0"/>
        <u val="none"/>
        <vertAlign val="baseline"/>
        <sz val="11"/>
        <name val="Tahoma"/>
        <family val="2"/>
        <scheme val="none"/>
      </font>
      <alignment horizontal="left" vertical="center" wrapText="0" indent="2" justifyLastLine="0" shrinkToFit="0"/>
    </dxf>
    <dxf>
      <font>
        <b val="0"/>
        <i val="0"/>
        <strike val="0"/>
        <condense val="0"/>
        <extend val="0"/>
        <outline val="0"/>
        <shadow val="0"/>
        <u val="none"/>
        <vertAlign val="baseline"/>
        <sz val="11"/>
        <color theme="3" tint="0.249977111117893"/>
        <name val="Tahoma"/>
        <family val="2"/>
        <scheme val="none"/>
      </font>
      <fill>
        <patternFill patternType="solid">
          <fgColor indexed="64"/>
          <bgColor rgb="FFE8E8E8"/>
        </patternFill>
      </fill>
      <alignment horizontal="right" vertical="center" textRotation="0" wrapText="0" indent="2" justifyLastLine="0" shrinkToFit="0" readingOrder="2"/>
    </dxf>
    <dxf>
      <font>
        <strike val="0"/>
        <outline val="0"/>
        <shadow val="0"/>
        <u val="none"/>
        <vertAlign val="baseline"/>
        <sz val="11"/>
        <name val="Tahoma"/>
        <family val="2"/>
        <scheme val="none"/>
      </font>
      <alignment horizontal="left" vertical="center" wrapText="0" indent="2" justifyLastLine="0" shrinkToFit="0"/>
    </dxf>
    <dxf>
      <font>
        <b val="0"/>
        <i val="0"/>
        <strike val="0"/>
        <condense val="0"/>
        <extend val="0"/>
        <outline val="0"/>
        <shadow val="0"/>
        <u val="none"/>
        <vertAlign val="baseline"/>
        <sz val="13"/>
        <color theme="3" tint="0.249977111117893"/>
        <name val="Tahoma"/>
        <family val="2"/>
        <scheme val="none"/>
      </font>
      <fill>
        <patternFill patternType="solid">
          <fgColor indexed="64"/>
          <bgColor rgb="FFE8E8E8"/>
        </patternFill>
      </fill>
      <alignment horizontal="right" vertical="center" textRotation="0" wrapText="0" indent="10" justifyLastLine="0" shrinkToFit="0" readingOrder="2"/>
    </dxf>
    <dxf>
      <font>
        <strike val="0"/>
        <outline val="0"/>
        <shadow val="0"/>
        <u val="none"/>
        <vertAlign val="baseline"/>
        <sz val="13"/>
        <name val="Tahoma"/>
        <family val="2"/>
        <scheme val="none"/>
      </font>
      <alignment horizontal="left" wrapText="0" indent="10" justifyLastLine="0" shrinkToFit="0"/>
    </dxf>
    <dxf>
      <font>
        <strike val="0"/>
        <outline val="0"/>
        <shadow val="0"/>
        <u val="none"/>
        <vertAlign val="baseline"/>
        <name val="Tahoma"/>
        <family val="2"/>
        <scheme val="none"/>
      </font>
      <fill>
        <patternFill patternType="solid">
          <fgColor indexed="64"/>
          <bgColor rgb="FFE8E8E8"/>
        </patternFill>
      </fill>
      <alignment horizontal="left" wrapText="0" indent="2" justifyLastLine="0" shrinkToFit="0"/>
    </dxf>
    <dxf>
      <border outline="0">
        <bottom style="medium">
          <color theme="0"/>
        </bottom>
      </border>
    </dxf>
    <dxf>
      <font>
        <b val="0"/>
        <i val="0"/>
        <strike val="0"/>
        <condense val="0"/>
        <extend val="0"/>
        <outline val="0"/>
        <shadow val="0"/>
        <u val="none"/>
        <vertAlign val="baseline"/>
        <sz val="10"/>
        <color theme="1" tint="0.14999847407452621"/>
        <name val="Tahoma"/>
        <family val="2"/>
        <scheme val="none"/>
      </font>
      <fill>
        <patternFill patternType="none">
          <fgColor indexed="64"/>
          <bgColor indexed="65"/>
        </patternFill>
      </fill>
      <alignment horizontal="left" vertical="bottom" textRotation="0" wrapText="0" indent="2" justifyLastLine="0" shrinkToFit="0" readingOrder="0"/>
    </dxf>
    <dxf>
      <font>
        <b/>
        <i val="0"/>
        <strike val="0"/>
        <condense val="0"/>
        <extend val="0"/>
        <outline val="0"/>
        <shadow val="0"/>
        <u val="none"/>
        <vertAlign val="baseline"/>
        <sz val="12"/>
        <color theme="0"/>
        <name val="Tahoma"/>
        <family val="2"/>
        <scheme val="none"/>
      </font>
      <fill>
        <patternFill patternType="solid">
          <fgColor indexed="64"/>
          <bgColor rgb="FF12355B"/>
        </patternFill>
      </fill>
      <alignment horizontal="left" vertical="center" textRotation="0" wrapText="0" indent="2" justifyLastLine="0" shrinkToFit="0" readingOrder="0"/>
    </dxf>
    <dxf>
      <font>
        <b/>
        <i val="0"/>
        <strike val="0"/>
        <condense val="0"/>
        <extend val="0"/>
        <outline val="0"/>
        <shadow val="0"/>
        <u val="none"/>
        <vertAlign val="baseline"/>
        <sz val="12"/>
        <color rgb="FF1B335A"/>
        <name val="Tahoma"/>
        <family val="2"/>
        <scheme val="none"/>
      </font>
      <numFmt numFmtId="4" formatCode="#,##0.00"/>
      <fill>
        <patternFill patternType="solid">
          <fgColor indexed="64"/>
          <bgColor rgb="FFF8F8F8"/>
        </patternFill>
      </fill>
      <alignment horizontal="right" vertical="center" textRotation="0" wrapText="0" indent="2" justifyLastLine="0" shrinkToFit="0" readingOrder="2"/>
    </dxf>
    <dxf>
      <font>
        <b val="0"/>
        <i val="0"/>
        <strike val="0"/>
        <condense val="0"/>
        <extend val="0"/>
        <outline val="0"/>
        <shadow val="0"/>
        <u val="none"/>
        <vertAlign val="baseline"/>
        <sz val="11"/>
        <color theme="3" tint="0.249977111117893"/>
        <name val="Tahoma"/>
        <family val="2"/>
        <scheme val="none"/>
      </font>
      <fill>
        <patternFill patternType="none">
          <fgColor indexed="64"/>
          <bgColor indexed="65"/>
        </patternFill>
      </fill>
      <alignment horizontal="left" vertical="center" textRotation="0" wrapText="0" indent="2" justifyLastLine="0" shrinkToFit="0" readingOrder="0"/>
    </dxf>
    <dxf>
      <font>
        <b/>
        <i val="0"/>
        <strike val="0"/>
        <condense val="0"/>
        <extend val="0"/>
        <outline val="0"/>
        <shadow val="0"/>
        <u val="none"/>
        <vertAlign val="baseline"/>
        <sz val="12"/>
        <color rgb="FF1B335A"/>
        <name val="Tahoma"/>
        <family val="2"/>
        <scheme val="none"/>
      </font>
      <numFmt numFmtId="4" formatCode="#,##0.00"/>
      <fill>
        <patternFill patternType="solid">
          <fgColor indexed="64"/>
          <bgColor rgb="FFF8F8F8"/>
        </patternFill>
      </fill>
      <alignment horizontal="right" vertical="center" textRotation="0" wrapText="0" indent="2" justifyLastLine="0" shrinkToFit="0" readingOrder="2"/>
    </dxf>
    <dxf>
      <font>
        <b val="0"/>
        <i val="0"/>
        <strike val="0"/>
        <condense val="0"/>
        <extend val="0"/>
        <outline val="0"/>
        <shadow val="0"/>
        <u val="none"/>
        <vertAlign val="baseline"/>
        <sz val="11"/>
        <color theme="3" tint="0.249977111117893"/>
        <name val="Tahoma"/>
        <family val="2"/>
        <scheme val="none"/>
      </font>
      <fill>
        <patternFill patternType="none">
          <fgColor indexed="64"/>
          <bgColor indexed="65"/>
        </patternFill>
      </fill>
      <alignment horizontal="left" vertical="center" textRotation="0" wrapText="0" indent="2" justifyLastLine="0" shrinkToFit="0" readingOrder="0"/>
    </dxf>
    <dxf>
      <font>
        <b/>
        <i val="0"/>
        <strike val="0"/>
        <condense val="0"/>
        <extend val="0"/>
        <outline val="0"/>
        <shadow val="0"/>
        <u val="none"/>
        <vertAlign val="baseline"/>
        <sz val="12"/>
        <color rgb="FF1B335A"/>
        <name val="Tahoma"/>
        <family val="2"/>
        <scheme val="none"/>
      </font>
      <numFmt numFmtId="4" formatCode="#,##0.00"/>
      <fill>
        <patternFill patternType="solid">
          <fgColor indexed="64"/>
          <bgColor rgb="FFF8F8F8"/>
        </patternFill>
      </fill>
      <alignment horizontal="right" vertical="center" textRotation="0" wrapText="0" indent="2" justifyLastLine="0" shrinkToFit="0" readingOrder="2"/>
    </dxf>
    <dxf>
      <font>
        <b val="0"/>
        <i val="0"/>
        <strike val="0"/>
        <condense val="0"/>
        <extend val="0"/>
        <outline val="0"/>
        <shadow val="0"/>
        <u val="none"/>
        <vertAlign val="baseline"/>
        <sz val="11"/>
        <color theme="3" tint="0.249977111117893"/>
        <name val="Tahoma"/>
        <family val="2"/>
        <scheme val="none"/>
      </font>
      <fill>
        <patternFill patternType="none">
          <fgColor indexed="64"/>
          <bgColor indexed="65"/>
        </patternFill>
      </fill>
      <alignment horizontal="left" vertical="center" textRotation="0" wrapText="0" indent="2" justifyLastLine="0" shrinkToFit="0" readingOrder="0"/>
    </dxf>
    <dxf>
      <font>
        <b/>
        <i val="0"/>
        <strike val="0"/>
        <condense val="0"/>
        <extend val="0"/>
        <outline val="0"/>
        <shadow val="0"/>
        <u val="none"/>
        <vertAlign val="baseline"/>
        <sz val="12"/>
        <color rgb="FF1B335A"/>
        <name val="Tahoma"/>
        <family val="2"/>
        <scheme val="none"/>
      </font>
      <numFmt numFmtId="4" formatCode="#,##0.00"/>
      <fill>
        <patternFill patternType="solid">
          <fgColor indexed="64"/>
          <bgColor rgb="FFF8F8F8"/>
        </patternFill>
      </fill>
      <alignment horizontal="right" vertical="center" textRotation="0" wrapText="0" indent="2" justifyLastLine="0" shrinkToFit="0" readingOrder="2"/>
    </dxf>
    <dxf>
      <font>
        <b val="0"/>
        <i val="0"/>
        <strike val="0"/>
        <condense val="0"/>
        <extend val="0"/>
        <outline val="0"/>
        <shadow val="0"/>
        <u val="none"/>
        <vertAlign val="baseline"/>
        <sz val="11"/>
        <color theme="3" tint="0.249977111117893"/>
        <name val="Tahoma"/>
        <family val="2"/>
        <scheme val="none"/>
      </font>
      <fill>
        <patternFill patternType="none">
          <fgColor indexed="64"/>
          <bgColor indexed="65"/>
        </patternFill>
      </fill>
      <alignment horizontal="left" vertical="center" textRotation="0" wrapText="0" indent="2" justifyLastLine="0" shrinkToFit="0" readingOrder="0"/>
    </dxf>
    <dxf>
      <font>
        <b/>
        <i val="0"/>
        <strike val="0"/>
        <condense val="0"/>
        <extend val="0"/>
        <outline val="0"/>
        <shadow val="0"/>
        <u val="none"/>
        <vertAlign val="baseline"/>
        <sz val="12"/>
        <color rgb="FF1B335A"/>
        <name val="Tahoma"/>
        <family val="2"/>
        <scheme val="none"/>
      </font>
      <numFmt numFmtId="4" formatCode="#,##0.00"/>
      <fill>
        <patternFill patternType="solid">
          <fgColor indexed="64"/>
          <bgColor rgb="FFF8F8F8"/>
        </patternFill>
      </fill>
      <alignment horizontal="right" vertical="center" textRotation="0" wrapText="0" indent="2" justifyLastLine="0" shrinkToFit="0" readingOrder="2"/>
    </dxf>
    <dxf>
      <font>
        <b val="0"/>
        <i val="0"/>
        <strike val="0"/>
        <condense val="0"/>
        <extend val="0"/>
        <outline val="0"/>
        <shadow val="0"/>
        <u val="none"/>
        <vertAlign val="baseline"/>
        <sz val="11"/>
        <color theme="3" tint="0.249977111117893"/>
        <name val="Tahoma"/>
        <family val="2"/>
        <scheme val="none"/>
      </font>
      <fill>
        <patternFill patternType="none">
          <fgColor indexed="64"/>
          <bgColor indexed="65"/>
        </patternFill>
      </fill>
      <alignment horizontal="left" vertical="center" textRotation="0" wrapText="0" indent="2" justifyLastLine="0" shrinkToFit="0" readingOrder="0"/>
    </dxf>
    <dxf>
      <font>
        <b/>
        <i val="0"/>
        <strike val="0"/>
        <condense val="0"/>
        <extend val="0"/>
        <outline val="0"/>
        <shadow val="0"/>
        <u val="none"/>
        <vertAlign val="baseline"/>
        <sz val="12"/>
        <color rgb="FF1B335A"/>
        <name val="Tahoma"/>
        <family val="2"/>
        <scheme val="none"/>
      </font>
      <numFmt numFmtId="4" formatCode="#,##0.00"/>
      <fill>
        <patternFill patternType="solid">
          <fgColor indexed="64"/>
          <bgColor rgb="FFF8F8F8"/>
        </patternFill>
      </fill>
      <alignment horizontal="right" vertical="center" textRotation="0" wrapText="0" indent="2" justifyLastLine="0" shrinkToFit="0" readingOrder="2"/>
    </dxf>
    <dxf>
      <font>
        <b val="0"/>
        <i val="0"/>
        <strike val="0"/>
        <condense val="0"/>
        <extend val="0"/>
        <outline val="0"/>
        <shadow val="0"/>
        <u val="none"/>
        <vertAlign val="baseline"/>
        <sz val="11"/>
        <color theme="3" tint="0.249977111117893"/>
        <name val="Tahoma"/>
        <family val="2"/>
        <scheme val="none"/>
      </font>
      <fill>
        <patternFill patternType="none">
          <fgColor indexed="64"/>
          <bgColor indexed="65"/>
        </patternFill>
      </fill>
      <alignment horizontal="left" vertical="center" textRotation="0" wrapText="0" indent="2" justifyLastLine="0" shrinkToFit="0" readingOrder="0"/>
    </dxf>
    <dxf>
      <font>
        <b/>
        <i val="0"/>
        <strike val="0"/>
        <condense val="0"/>
        <extend val="0"/>
        <outline val="0"/>
        <shadow val="0"/>
        <u val="none"/>
        <vertAlign val="baseline"/>
        <sz val="12"/>
        <color rgb="FF1B335A"/>
        <name val="Tahoma"/>
        <family val="2"/>
        <scheme val="none"/>
      </font>
      <numFmt numFmtId="4" formatCode="#,##0.00"/>
      <fill>
        <patternFill patternType="solid">
          <fgColor indexed="64"/>
          <bgColor rgb="FFF8F8F8"/>
        </patternFill>
      </fill>
      <alignment horizontal="right" vertical="center" textRotation="0" wrapText="0" indent="2" justifyLastLine="0" shrinkToFit="0" readingOrder="2"/>
    </dxf>
    <dxf>
      <font>
        <b val="0"/>
        <i val="0"/>
        <strike val="0"/>
        <condense val="0"/>
        <extend val="0"/>
        <outline val="0"/>
        <shadow val="0"/>
        <u val="none"/>
        <vertAlign val="baseline"/>
        <sz val="11"/>
        <color theme="3" tint="0.249977111117893"/>
        <name val="Tahoma"/>
        <family val="2"/>
        <scheme val="none"/>
      </font>
      <fill>
        <patternFill patternType="none">
          <fgColor indexed="64"/>
          <bgColor indexed="65"/>
        </patternFill>
      </fill>
      <alignment horizontal="left" vertical="center" textRotation="0" wrapText="0" indent="2" justifyLastLine="0" shrinkToFit="0" readingOrder="0"/>
    </dxf>
    <dxf>
      <font>
        <b/>
        <i val="0"/>
        <strike val="0"/>
        <condense val="0"/>
        <extend val="0"/>
        <outline val="0"/>
        <shadow val="0"/>
        <u val="none"/>
        <vertAlign val="baseline"/>
        <sz val="12"/>
        <color rgb="FF1B335A"/>
        <name val="Tahoma"/>
        <family val="2"/>
        <scheme val="none"/>
      </font>
      <numFmt numFmtId="4" formatCode="#,##0.00"/>
      <fill>
        <patternFill patternType="solid">
          <fgColor indexed="64"/>
          <bgColor rgb="FFF8F8F8"/>
        </patternFill>
      </fill>
      <alignment horizontal="right" vertical="center" textRotation="0" wrapText="0" indent="2" justifyLastLine="0" shrinkToFit="0" readingOrder="2"/>
    </dxf>
    <dxf>
      <font>
        <b val="0"/>
        <i val="0"/>
        <strike val="0"/>
        <condense val="0"/>
        <extend val="0"/>
        <outline val="0"/>
        <shadow val="0"/>
        <u val="none"/>
        <vertAlign val="baseline"/>
        <sz val="11"/>
        <color theme="3" tint="0.249977111117893"/>
        <name val="Tahoma"/>
        <family val="2"/>
        <scheme val="none"/>
      </font>
      <fill>
        <patternFill patternType="none">
          <fgColor indexed="64"/>
          <bgColor indexed="65"/>
        </patternFill>
      </fill>
      <alignment horizontal="left" vertical="center" textRotation="0" wrapText="0" indent="2" justifyLastLine="0" shrinkToFit="0" readingOrder="0"/>
    </dxf>
    <dxf>
      <font>
        <b/>
        <i val="0"/>
        <strike val="0"/>
        <condense val="0"/>
        <extend val="0"/>
        <outline val="0"/>
        <shadow val="0"/>
        <u val="none"/>
        <vertAlign val="baseline"/>
        <sz val="12"/>
        <color rgb="FF1B335A"/>
        <name val="Tahoma"/>
        <family val="2"/>
        <scheme val="none"/>
      </font>
      <numFmt numFmtId="4" formatCode="#,##0.00"/>
      <fill>
        <patternFill patternType="solid">
          <fgColor indexed="64"/>
          <bgColor rgb="FFF8F8F8"/>
        </patternFill>
      </fill>
      <alignment horizontal="right" vertical="center" textRotation="0" wrapText="0" indent="2" justifyLastLine="0" shrinkToFit="0" readingOrder="2"/>
    </dxf>
    <dxf>
      <font>
        <b val="0"/>
        <i val="0"/>
        <strike val="0"/>
        <condense val="0"/>
        <extend val="0"/>
        <outline val="0"/>
        <shadow val="0"/>
        <u val="none"/>
        <vertAlign val="baseline"/>
        <sz val="11"/>
        <color theme="3" tint="0.249977111117893"/>
        <name val="Tahoma"/>
        <family val="2"/>
        <scheme val="none"/>
      </font>
      <fill>
        <patternFill patternType="none">
          <fgColor indexed="64"/>
          <bgColor indexed="65"/>
        </patternFill>
      </fill>
      <alignment horizontal="left" vertical="center" textRotation="0" wrapText="0" indent="2" justifyLastLine="0" shrinkToFit="0" readingOrder="0"/>
    </dxf>
    <dxf>
      <font>
        <b/>
        <i val="0"/>
        <strike val="0"/>
        <condense val="0"/>
        <extend val="0"/>
        <outline val="0"/>
        <shadow val="0"/>
        <u val="none"/>
        <vertAlign val="baseline"/>
        <sz val="12"/>
        <color rgb="FF1B335A"/>
        <name val="Tahoma"/>
        <family val="2"/>
        <scheme val="none"/>
      </font>
      <numFmt numFmtId="4" formatCode="#,##0.00"/>
      <fill>
        <patternFill patternType="solid">
          <fgColor indexed="64"/>
          <bgColor rgb="FFF8F8F8"/>
        </patternFill>
      </fill>
      <alignment horizontal="right" vertical="center" textRotation="0" wrapText="0" indent="2" justifyLastLine="0" shrinkToFit="0" readingOrder="2"/>
    </dxf>
    <dxf>
      <font>
        <b val="0"/>
        <i val="0"/>
        <strike val="0"/>
        <condense val="0"/>
        <extend val="0"/>
        <outline val="0"/>
        <shadow val="0"/>
        <u val="none"/>
        <vertAlign val="baseline"/>
        <sz val="11"/>
        <color theme="3" tint="0.249977111117893"/>
        <name val="Tahoma"/>
        <family val="2"/>
        <scheme val="none"/>
      </font>
      <fill>
        <patternFill patternType="none">
          <fgColor indexed="64"/>
          <bgColor indexed="65"/>
        </patternFill>
      </fill>
      <alignment horizontal="left" vertical="center" textRotation="0" wrapText="0" indent="2" justifyLastLine="0" shrinkToFit="0" readingOrder="0"/>
    </dxf>
    <dxf>
      <font>
        <b/>
        <i val="0"/>
        <strike val="0"/>
        <condense val="0"/>
        <extend val="0"/>
        <outline val="0"/>
        <shadow val="0"/>
        <u val="none"/>
        <vertAlign val="baseline"/>
        <sz val="12"/>
        <color rgb="FF1B335A"/>
        <name val="Tahoma"/>
        <family val="2"/>
        <scheme val="none"/>
      </font>
      <numFmt numFmtId="4" formatCode="#,##0.00"/>
      <fill>
        <patternFill patternType="solid">
          <fgColor indexed="64"/>
          <bgColor rgb="FFF8F8F8"/>
        </patternFill>
      </fill>
      <alignment horizontal="right" vertical="center" textRotation="0" wrapText="0" indent="2" justifyLastLine="0" shrinkToFit="0" readingOrder="2"/>
    </dxf>
    <dxf>
      <font>
        <b val="0"/>
        <i val="0"/>
        <strike val="0"/>
        <condense val="0"/>
        <extend val="0"/>
        <outline val="0"/>
        <shadow val="0"/>
        <u val="none"/>
        <vertAlign val="baseline"/>
        <sz val="11"/>
        <color theme="3" tint="0.249977111117893"/>
        <name val="Tahoma"/>
        <family val="2"/>
        <scheme val="none"/>
      </font>
      <fill>
        <patternFill patternType="none">
          <fgColor indexed="64"/>
          <bgColor indexed="65"/>
        </patternFill>
      </fill>
      <alignment horizontal="left" vertical="center" textRotation="0" wrapText="0" indent="2" justifyLastLine="0" shrinkToFit="0" readingOrder="0"/>
    </dxf>
    <dxf>
      <font>
        <b/>
        <i val="0"/>
        <strike val="0"/>
        <condense val="0"/>
        <extend val="0"/>
        <outline val="0"/>
        <shadow val="0"/>
        <u val="none"/>
        <vertAlign val="baseline"/>
        <sz val="12"/>
        <color rgb="FF1B335A"/>
        <name val="Tahoma"/>
        <family val="2"/>
        <scheme val="none"/>
      </font>
      <numFmt numFmtId="4" formatCode="#,##0.00"/>
      <fill>
        <patternFill patternType="solid">
          <fgColor indexed="64"/>
          <bgColor rgb="FFF8F8F8"/>
        </patternFill>
      </fill>
      <alignment horizontal="right" vertical="center" textRotation="0" wrapText="0" indent="2" justifyLastLine="0" shrinkToFit="0" readingOrder="2"/>
    </dxf>
    <dxf>
      <font>
        <b val="0"/>
        <i val="0"/>
        <strike val="0"/>
        <condense val="0"/>
        <extend val="0"/>
        <outline val="0"/>
        <shadow val="0"/>
        <u val="none"/>
        <vertAlign val="baseline"/>
        <sz val="11"/>
        <color theme="3" tint="0.249977111117893"/>
        <name val="Tahoma"/>
        <family val="2"/>
        <scheme val="none"/>
      </font>
      <fill>
        <patternFill patternType="none">
          <fgColor indexed="64"/>
          <bgColor indexed="65"/>
        </patternFill>
      </fill>
      <alignment horizontal="left" vertical="center" textRotation="0" wrapText="0" indent="2" justifyLastLine="0" shrinkToFit="0" readingOrder="0"/>
    </dxf>
    <dxf>
      <font>
        <b/>
        <i val="0"/>
        <strike val="0"/>
        <condense val="0"/>
        <extend val="0"/>
        <outline val="0"/>
        <shadow val="0"/>
        <u val="none"/>
        <vertAlign val="baseline"/>
        <sz val="12"/>
        <color rgb="FF1B335A"/>
        <name val="Tahoma"/>
        <family val="2"/>
        <scheme val="none"/>
      </font>
      <fill>
        <patternFill patternType="solid">
          <fgColor indexed="64"/>
          <bgColor rgb="FFF8F8F8"/>
        </patternFill>
      </fill>
      <alignment horizontal="right" vertical="center" textRotation="0" wrapText="0" indent="2" justifyLastLine="0" shrinkToFit="0" readingOrder="2"/>
    </dxf>
    <dxf>
      <font>
        <b/>
        <i val="0"/>
        <strike val="0"/>
        <condense val="0"/>
        <extend val="0"/>
        <outline val="0"/>
        <shadow val="0"/>
        <u val="none"/>
        <vertAlign val="baseline"/>
        <sz val="11"/>
        <color theme="3" tint="0.249977111117893"/>
        <name val="Tahoma"/>
        <family val="2"/>
        <scheme val="none"/>
      </font>
      <fill>
        <patternFill patternType="none">
          <fgColor indexed="64"/>
          <bgColor indexed="65"/>
        </patternFill>
      </fill>
      <alignment horizontal="left" vertical="center" textRotation="0" wrapText="0" indent="2" justifyLastLine="0" shrinkToFit="0" readingOrder="0"/>
    </dxf>
    <dxf>
      <font>
        <b/>
        <i val="0"/>
        <strike val="0"/>
        <condense val="0"/>
        <extend val="0"/>
        <outline val="0"/>
        <shadow val="0"/>
        <u val="none"/>
        <vertAlign val="baseline"/>
        <sz val="13"/>
        <color rgb="FF1B335A"/>
        <name val="Tahoma"/>
        <family val="2"/>
        <scheme val="none"/>
      </font>
      <fill>
        <patternFill patternType="solid">
          <fgColor indexed="64"/>
          <bgColor rgb="FFF8F8F8"/>
        </patternFill>
      </fill>
      <alignment horizontal="right" vertical="center" textRotation="0" wrapText="0" indent="10" justifyLastLine="0" shrinkToFit="0" readingOrder="2"/>
    </dxf>
    <dxf>
      <font>
        <b val="0"/>
        <i val="0"/>
        <strike val="0"/>
        <condense val="0"/>
        <extend val="0"/>
        <outline val="0"/>
        <shadow val="0"/>
        <u val="none"/>
        <vertAlign val="baseline"/>
        <sz val="11"/>
        <color theme="3" tint="0.249977111117893"/>
        <name val="Tahoma"/>
        <family val="2"/>
        <scheme val="none"/>
      </font>
      <fill>
        <patternFill patternType="none">
          <fgColor indexed="64"/>
          <bgColor indexed="65"/>
        </patternFill>
      </fill>
      <alignment horizontal="left" vertical="center" textRotation="0" wrapText="0" indent="10" justifyLastLine="0" shrinkToFit="0" readingOrder="0"/>
    </dxf>
    <dxf>
      <font>
        <strike val="0"/>
        <outline val="0"/>
        <shadow val="0"/>
        <u val="none"/>
        <vertAlign val="baseline"/>
        <sz val="11"/>
        <color rgb="FF1B335A"/>
        <name val="Tahoma"/>
        <family val="2"/>
        <scheme val="none"/>
      </font>
      <fill>
        <patternFill patternType="solid">
          <fgColor indexed="64"/>
          <bgColor rgb="FFF8F8F8"/>
        </patternFill>
      </fill>
      <alignment horizontal="left" vertical="center" textRotation="0" wrapText="0" indent="2" justifyLastLine="0" shrinkToFit="0"/>
    </dxf>
    <dxf>
      <border outline="0">
        <bottom style="medium">
          <color theme="8"/>
        </bottom>
      </border>
    </dxf>
    <dxf>
      <font>
        <b val="0"/>
        <i val="0"/>
        <strike val="0"/>
        <condense val="0"/>
        <extend val="0"/>
        <outline val="0"/>
        <shadow val="0"/>
        <u val="none"/>
        <vertAlign val="baseline"/>
        <sz val="11"/>
        <color theme="3" tint="0.249977111117893"/>
        <name val="Tahoma"/>
        <family val="2"/>
        <scheme val="none"/>
      </font>
      <fill>
        <patternFill patternType="none">
          <fgColor indexed="64"/>
          <bgColor indexed="65"/>
        </patternFill>
      </fill>
      <alignment horizontal="left" vertical="center" textRotation="0" wrapText="0" indent="2" justifyLastLine="0" shrinkToFit="0" readingOrder="0"/>
    </dxf>
    <dxf>
      <font>
        <b/>
        <i val="0"/>
        <strike val="0"/>
        <condense val="0"/>
        <extend val="0"/>
        <outline val="0"/>
        <shadow val="0"/>
        <u val="none"/>
        <vertAlign val="baseline"/>
        <sz val="12"/>
        <color theme="0"/>
        <name val="Tahoma"/>
        <family val="2"/>
        <scheme val="none"/>
      </font>
      <fill>
        <patternFill patternType="solid">
          <fgColor indexed="64"/>
          <bgColor rgb="FF12355B"/>
        </patternFill>
      </fill>
      <alignment horizontal="left" vertical="center" textRotation="0" wrapText="0" indent="2" justifyLastLine="0" shrinkToFit="0" readingOrder="0"/>
    </dxf>
    <dxf>
      <font>
        <b/>
        <i val="0"/>
        <strike val="0"/>
        <condense val="0"/>
        <extend val="0"/>
        <outline val="0"/>
        <shadow val="0"/>
        <u val="none"/>
        <vertAlign val="baseline"/>
        <sz val="12"/>
        <color rgb="FF1B335A"/>
        <name val="Tahoma"/>
        <family val="2"/>
        <scheme val="none"/>
      </font>
      <numFmt numFmtId="4" formatCode="#,##0.00"/>
      <fill>
        <patternFill patternType="solid">
          <fgColor indexed="64"/>
          <bgColor rgb="FFE8E8E8"/>
        </patternFill>
      </fill>
      <alignment horizontal="right" vertical="center" textRotation="0" wrapText="0" indent="2" justifyLastLine="0" shrinkToFit="0" readingOrder="2"/>
    </dxf>
    <dxf>
      <font>
        <strike val="0"/>
        <outline val="0"/>
        <shadow val="0"/>
        <u val="none"/>
        <vertAlign val="baseline"/>
        <name val="Tahoma"/>
        <family val="2"/>
        <scheme val="none"/>
      </font>
      <alignment horizontal="left" vertical="center" wrapText="0" indent="2" justifyLastLine="0" shrinkToFit="0"/>
    </dxf>
    <dxf>
      <font>
        <b/>
        <i val="0"/>
        <strike val="0"/>
        <condense val="0"/>
        <extend val="0"/>
        <outline val="0"/>
        <shadow val="0"/>
        <u val="none"/>
        <vertAlign val="baseline"/>
        <sz val="12"/>
        <color rgb="FF1B335A"/>
        <name val="Tahoma"/>
        <family val="2"/>
        <scheme val="none"/>
      </font>
      <numFmt numFmtId="4" formatCode="#,##0.00"/>
      <fill>
        <patternFill patternType="solid">
          <fgColor indexed="64"/>
          <bgColor rgb="FFE8E8E8"/>
        </patternFill>
      </fill>
      <alignment horizontal="right" vertical="center" textRotation="0" wrapText="0" indent="2" justifyLastLine="0" shrinkToFit="0" readingOrder="2"/>
    </dxf>
    <dxf>
      <font>
        <strike val="0"/>
        <outline val="0"/>
        <shadow val="0"/>
        <u val="none"/>
        <vertAlign val="baseline"/>
        <name val="Tahoma"/>
        <family val="2"/>
        <scheme val="none"/>
      </font>
      <alignment horizontal="left" vertical="center" wrapText="0" indent="2" justifyLastLine="0" shrinkToFit="0"/>
    </dxf>
    <dxf>
      <font>
        <b/>
        <i val="0"/>
        <strike val="0"/>
        <condense val="0"/>
        <extend val="0"/>
        <outline val="0"/>
        <shadow val="0"/>
        <u val="none"/>
        <vertAlign val="baseline"/>
        <sz val="12"/>
        <color rgb="FF1B335A"/>
        <name val="Tahoma"/>
        <family val="2"/>
        <scheme val="none"/>
      </font>
      <numFmt numFmtId="4" formatCode="#,##0.00"/>
      <fill>
        <patternFill patternType="solid">
          <fgColor indexed="64"/>
          <bgColor rgb="FFE8E8E8"/>
        </patternFill>
      </fill>
      <alignment horizontal="right" vertical="center" textRotation="0" wrapText="0" indent="2" justifyLastLine="0" shrinkToFit="0" readingOrder="2"/>
    </dxf>
    <dxf>
      <font>
        <strike val="0"/>
        <outline val="0"/>
        <shadow val="0"/>
        <u val="none"/>
        <vertAlign val="baseline"/>
        <name val="Tahoma"/>
        <family val="2"/>
        <scheme val="none"/>
      </font>
      <alignment horizontal="left" vertical="center" wrapText="0" indent="2" justifyLastLine="0" shrinkToFit="0"/>
    </dxf>
    <dxf>
      <font>
        <b/>
        <i val="0"/>
        <strike val="0"/>
        <condense val="0"/>
        <extend val="0"/>
        <outline val="0"/>
        <shadow val="0"/>
        <u val="none"/>
        <vertAlign val="baseline"/>
        <sz val="12"/>
        <color rgb="FF1B335A"/>
        <name val="Tahoma"/>
        <family val="2"/>
        <scheme val="none"/>
      </font>
      <numFmt numFmtId="4" formatCode="#,##0.00"/>
      <fill>
        <patternFill patternType="solid">
          <fgColor indexed="64"/>
          <bgColor rgb="FFE8E8E8"/>
        </patternFill>
      </fill>
      <alignment horizontal="right" vertical="center" textRotation="0" wrapText="0" indent="2" justifyLastLine="0" shrinkToFit="0" readingOrder="2"/>
    </dxf>
    <dxf>
      <font>
        <strike val="0"/>
        <outline val="0"/>
        <shadow val="0"/>
        <u val="none"/>
        <vertAlign val="baseline"/>
        <name val="Tahoma"/>
        <family val="2"/>
        <scheme val="none"/>
      </font>
      <alignment horizontal="left" vertical="center" wrapText="0" indent="2" justifyLastLine="0" shrinkToFit="0"/>
    </dxf>
    <dxf>
      <font>
        <b/>
        <i val="0"/>
        <strike val="0"/>
        <condense val="0"/>
        <extend val="0"/>
        <outline val="0"/>
        <shadow val="0"/>
        <u val="none"/>
        <vertAlign val="baseline"/>
        <sz val="12"/>
        <color rgb="FF1B335A"/>
        <name val="Tahoma"/>
        <family val="2"/>
        <scheme val="none"/>
      </font>
      <numFmt numFmtId="4" formatCode="#,##0.00"/>
      <fill>
        <patternFill patternType="solid">
          <fgColor indexed="64"/>
          <bgColor rgb="FFE8E8E8"/>
        </patternFill>
      </fill>
      <alignment horizontal="right" vertical="center" textRotation="0" wrapText="0" indent="2" justifyLastLine="0" shrinkToFit="0" readingOrder="2"/>
    </dxf>
    <dxf>
      <font>
        <strike val="0"/>
        <outline val="0"/>
        <shadow val="0"/>
        <u val="none"/>
        <vertAlign val="baseline"/>
        <name val="Tahoma"/>
        <family val="2"/>
        <scheme val="none"/>
      </font>
      <alignment horizontal="left" vertical="center" wrapText="0" indent="2" justifyLastLine="0" shrinkToFit="0"/>
    </dxf>
    <dxf>
      <font>
        <b/>
        <i val="0"/>
        <strike val="0"/>
        <condense val="0"/>
        <extend val="0"/>
        <outline val="0"/>
        <shadow val="0"/>
        <u val="none"/>
        <vertAlign val="baseline"/>
        <sz val="12"/>
        <color rgb="FF1B335A"/>
        <name val="Tahoma"/>
        <family val="2"/>
        <scheme val="none"/>
      </font>
      <numFmt numFmtId="4" formatCode="#,##0.00"/>
      <fill>
        <patternFill patternType="solid">
          <fgColor indexed="64"/>
          <bgColor rgb="FFE8E8E8"/>
        </patternFill>
      </fill>
      <alignment horizontal="right" vertical="center" textRotation="0" wrapText="0" indent="2" justifyLastLine="0" shrinkToFit="0" readingOrder="2"/>
    </dxf>
    <dxf>
      <font>
        <strike val="0"/>
        <outline val="0"/>
        <shadow val="0"/>
        <u val="none"/>
        <vertAlign val="baseline"/>
        <name val="Tahoma"/>
        <family val="2"/>
        <scheme val="none"/>
      </font>
      <alignment horizontal="left" vertical="center" wrapText="0" indent="2" justifyLastLine="0" shrinkToFit="0"/>
    </dxf>
    <dxf>
      <font>
        <b/>
        <i val="0"/>
        <strike val="0"/>
        <condense val="0"/>
        <extend val="0"/>
        <outline val="0"/>
        <shadow val="0"/>
        <u val="none"/>
        <vertAlign val="baseline"/>
        <sz val="12"/>
        <color rgb="FF1B335A"/>
        <name val="Tahoma"/>
        <family val="2"/>
        <scheme val="none"/>
      </font>
      <numFmt numFmtId="4" formatCode="#,##0.00"/>
      <fill>
        <patternFill patternType="solid">
          <fgColor indexed="64"/>
          <bgColor rgb="FFE8E8E8"/>
        </patternFill>
      </fill>
      <alignment horizontal="right" vertical="center" textRotation="0" wrapText="0" indent="2" justifyLastLine="0" shrinkToFit="0" readingOrder="2"/>
    </dxf>
    <dxf>
      <font>
        <strike val="0"/>
        <outline val="0"/>
        <shadow val="0"/>
        <u val="none"/>
        <vertAlign val="baseline"/>
        <name val="Tahoma"/>
        <family val="2"/>
        <scheme val="none"/>
      </font>
      <alignment horizontal="left" vertical="center" wrapText="0" indent="2" justifyLastLine="0" shrinkToFit="0"/>
    </dxf>
    <dxf>
      <font>
        <b/>
        <i val="0"/>
        <strike val="0"/>
        <condense val="0"/>
        <extend val="0"/>
        <outline val="0"/>
        <shadow val="0"/>
        <u val="none"/>
        <vertAlign val="baseline"/>
        <sz val="12"/>
        <color rgb="FF1B335A"/>
        <name val="Tahoma"/>
        <family val="2"/>
        <scheme val="none"/>
      </font>
      <numFmt numFmtId="4" formatCode="#,##0.00"/>
      <fill>
        <patternFill patternType="solid">
          <fgColor indexed="64"/>
          <bgColor rgb="FFE8E8E8"/>
        </patternFill>
      </fill>
      <alignment horizontal="right" vertical="center" textRotation="0" wrapText="0" indent="2" justifyLastLine="0" shrinkToFit="0" readingOrder="2"/>
    </dxf>
    <dxf>
      <font>
        <strike val="0"/>
        <outline val="0"/>
        <shadow val="0"/>
        <u val="none"/>
        <vertAlign val="baseline"/>
        <name val="Tahoma"/>
        <family val="2"/>
        <scheme val="none"/>
      </font>
      <alignment horizontal="left" vertical="center" wrapText="0" indent="2" justifyLastLine="0" shrinkToFit="0"/>
    </dxf>
    <dxf>
      <font>
        <b/>
        <i val="0"/>
        <strike val="0"/>
        <condense val="0"/>
        <extend val="0"/>
        <outline val="0"/>
        <shadow val="0"/>
        <u val="none"/>
        <vertAlign val="baseline"/>
        <sz val="12"/>
        <color rgb="FF1B335A"/>
        <name val="Tahoma"/>
        <family val="2"/>
        <scheme val="none"/>
      </font>
      <numFmt numFmtId="4" formatCode="#,##0.00"/>
      <fill>
        <patternFill patternType="solid">
          <fgColor indexed="64"/>
          <bgColor rgb="FFE8E8E8"/>
        </patternFill>
      </fill>
      <alignment horizontal="right" vertical="center" textRotation="0" wrapText="0" indent="2" justifyLastLine="0" shrinkToFit="0" readingOrder="2"/>
    </dxf>
    <dxf>
      <font>
        <strike val="0"/>
        <outline val="0"/>
        <shadow val="0"/>
        <u val="none"/>
        <vertAlign val="baseline"/>
        <name val="Tahoma"/>
        <family val="2"/>
        <scheme val="none"/>
      </font>
      <alignment horizontal="left" vertical="center" wrapText="0" indent="2" justifyLastLine="0" shrinkToFit="0"/>
    </dxf>
    <dxf>
      <font>
        <b/>
        <i val="0"/>
        <strike val="0"/>
        <condense val="0"/>
        <extend val="0"/>
        <outline val="0"/>
        <shadow val="0"/>
        <u val="none"/>
        <vertAlign val="baseline"/>
        <sz val="12"/>
        <color rgb="FF1B335A"/>
        <name val="Tahoma"/>
        <family val="2"/>
        <scheme val="none"/>
      </font>
      <numFmt numFmtId="4" formatCode="#,##0.00"/>
      <fill>
        <patternFill patternType="solid">
          <fgColor indexed="64"/>
          <bgColor rgb="FFE8E8E8"/>
        </patternFill>
      </fill>
      <alignment horizontal="right" vertical="center" textRotation="0" wrapText="0" indent="2" justifyLastLine="0" shrinkToFit="0" readingOrder="2"/>
    </dxf>
    <dxf>
      <font>
        <strike val="0"/>
        <outline val="0"/>
        <shadow val="0"/>
        <u val="none"/>
        <vertAlign val="baseline"/>
        <name val="Tahoma"/>
        <family val="2"/>
        <scheme val="none"/>
      </font>
      <alignment horizontal="left" vertical="center" wrapText="0" indent="2" justifyLastLine="0" shrinkToFit="0"/>
    </dxf>
    <dxf>
      <font>
        <b/>
        <i val="0"/>
        <strike val="0"/>
        <condense val="0"/>
        <extend val="0"/>
        <outline val="0"/>
        <shadow val="0"/>
        <u val="none"/>
        <vertAlign val="baseline"/>
        <sz val="12"/>
        <color rgb="FF1B335A"/>
        <name val="Tahoma"/>
        <family val="2"/>
        <scheme val="none"/>
      </font>
      <numFmt numFmtId="4" formatCode="#,##0.00"/>
      <fill>
        <patternFill patternType="solid">
          <fgColor indexed="64"/>
          <bgColor rgb="FFE8E8E8"/>
        </patternFill>
      </fill>
      <alignment horizontal="right" vertical="center" textRotation="0" wrapText="0" indent="2" justifyLastLine="0" shrinkToFit="0" readingOrder="2"/>
    </dxf>
    <dxf>
      <font>
        <strike val="0"/>
        <outline val="0"/>
        <shadow val="0"/>
        <u val="none"/>
        <vertAlign val="baseline"/>
        <name val="Tahoma"/>
        <family val="2"/>
        <scheme val="none"/>
      </font>
      <alignment horizontal="left" vertical="center" wrapText="0" indent="2" justifyLastLine="0" shrinkToFit="0"/>
    </dxf>
    <dxf>
      <font>
        <b/>
        <i val="0"/>
        <strike val="0"/>
        <condense val="0"/>
        <extend val="0"/>
        <outline val="0"/>
        <shadow val="0"/>
        <u val="none"/>
        <vertAlign val="baseline"/>
        <sz val="12"/>
        <color rgb="FF1B335A"/>
        <name val="Tahoma"/>
        <family val="2"/>
        <scheme val="none"/>
      </font>
      <numFmt numFmtId="4" formatCode="#,##0.00"/>
      <fill>
        <patternFill patternType="solid">
          <fgColor indexed="64"/>
          <bgColor rgb="FFE8E8E8"/>
        </patternFill>
      </fill>
      <alignment horizontal="right" vertical="center" textRotation="0" wrapText="0" indent="2" justifyLastLine="0" shrinkToFit="0" readingOrder="2"/>
    </dxf>
    <dxf>
      <font>
        <strike val="0"/>
        <outline val="0"/>
        <shadow val="0"/>
        <u val="none"/>
        <vertAlign val="baseline"/>
        <name val="Tahoma"/>
        <family val="2"/>
        <scheme val="none"/>
      </font>
      <alignment horizontal="left" vertical="center" wrapText="0" indent="2" justifyLastLine="0" shrinkToFit="0"/>
    </dxf>
    <dxf>
      <font>
        <b/>
        <i val="0"/>
        <strike val="0"/>
        <condense val="0"/>
        <extend val="0"/>
        <outline val="0"/>
        <shadow val="0"/>
        <u val="none"/>
        <vertAlign val="baseline"/>
        <sz val="12"/>
        <color rgb="FF1B335A"/>
        <name val="Tahoma"/>
        <family val="2"/>
        <scheme val="none"/>
      </font>
      <fill>
        <patternFill patternType="solid">
          <fgColor indexed="64"/>
          <bgColor rgb="FFE8E8E8"/>
        </patternFill>
      </fill>
      <alignment horizontal="right" vertical="center" textRotation="0" wrapText="0" indent="2" justifyLastLine="0" shrinkToFit="0" readingOrder="2"/>
    </dxf>
    <dxf>
      <font>
        <strike val="0"/>
        <outline val="0"/>
        <shadow val="0"/>
        <u val="none"/>
        <vertAlign val="baseline"/>
        <name val="Tahoma"/>
        <family val="2"/>
        <scheme val="none"/>
      </font>
      <alignment horizontal="left" vertical="center" wrapText="0" indent="2" justifyLastLine="0" shrinkToFit="0"/>
    </dxf>
    <dxf>
      <font>
        <b/>
        <i val="0"/>
        <strike val="0"/>
        <condense val="0"/>
        <extend val="0"/>
        <outline val="0"/>
        <shadow val="0"/>
        <u val="none"/>
        <vertAlign val="baseline"/>
        <sz val="13"/>
        <color rgb="FF1B335A"/>
        <name val="Tahoma"/>
        <family val="2"/>
        <scheme val="none"/>
      </font>
      <fill>
        <patternFill patternType="solid">
          <fgColor indexed="64"/>
          <bgColor rgb="FFE8E8E8"/>
        </patternFill>
      </fill>
      <alignment horizontal="right" vertical="center" textRotation="0" wrapText="0" indent="10" justifyLastLine="0" shrinkToFit="0" readingOrder="2"/>
    </dxf>
    <dxf>
      <font>
        <b val="0"/>
        <i val="0"/>
        <strike val="0"/>
        <condense val="0"/>
        <extend val="0"/>
        <outline val="0"/>
        <shadow val="0"/>
        <u val="none"/>
        <vertAlign val="baseline"/>
        <sz val="13"/>
        <color theme="1" tint="0.14999847407452621"/>
        <name val="Tahoma"/>
        <family val="2"/>
        <scheme val="none"/>
      </font>
      <fill>
        <patternFill patternType="none">
          <fgColor indexed="64"/>
          <bgColor indexed="65"/>
        </patternFill>
      </fill>
      <alignment horizontal="left" vertical="bottom" textRotation="0" wrapText="0" indent="10" justifyLastLine="0" shrinkToFit="0" readingOrder="0"/>
    </dxf>
    <dxf>
      <font>
        <strike val="0"/>
        <outline val="0"/>
        <shadow val="0"/>
        <u val="none"/>
        <vertAlign val="baseline"/>
        <color rgb="FF1B335A"/>
        <name val="Tahoma"/>
        <family val="2"/>
        <scheme val="none"/>
      </font>
      <fill>
        <patternFill patternType="solid">
          <fgColor indexed="64"/>
          <bgColor rgb="FFE8E8E8"/>
        </patternFill>
      </fill>
      <alignment horizontal="left" textRotation="0" wrapText="0" indent="2" justifyLastLine="0" shrinkToFit="0"/>
    </dxf>
    <dxf>
      <border outline="0">
        <bottom style="medium">
          <color theme="8"/>
        </bottom>
      </border>
    </dxf>
    <dxf>
      <font>
        <strike val="0"/>
        <outline val="0"/>
        <shadow val="0"/>
        <u val="none"/>
        <vertAlign val="baseline"/>
        <name val="Tahoma"/>
        <family val="2"/>
        <scheme val="none"/>
      </font>
      <alignment horizontal="left" wrapText="0" indent="2" justifyLastLine="0" shrinkToFit="0"/>
    </dxf>
    <dxf>
      <font>
        <b/>
        <i val="0"/>
        <strike val="0"/>
        <condense val="0"/>
        <extend val="0"/>
        <outline val="0"/>
        <shadow val="0"/>
        <u val="none"/>
        <vertAlign val="baseline"/>
        <sz val="12"/>
        <color theme="0"/>
        <name val="Tahoma"/>
        <family val="2"/>
        <scheme val="none"/>
      </font>
      <fill>
        <patternFill patternType="solid">
          <fgColor indexed="64"/>
          <bgColor rgb="FF12355B"/>
        </patternFill>
      </fill>
      <alignment horizontal="left" vertical="center" textRotation="0" wrapText="0" indent="2" justifyLastLine="0" shrinkToFit="0" readingOrder="0"/>
    </dxf>
  </dxfs>
  <tableStyles count="0" defaultTableStyle="TableStyleMedium2" defaultPivotStyle="PivotStyleLight16"/>
  <colors>
    <mruColors>
      <color rgb="FFF8F8F8"/>
      <color rgb="FFE8E8E8"/>
      <color rgb="FFC8F2FF"/>
      <color rgb="FF1B335A"/>
      <color rgb="FF38424C"/>
      <color rgb="FF79DDFF"/>
      <color rgb="FF12355B"/>
      <color rgb="FF3595BA"/>
      <color rgb="FFE2F0FD"/>
      <color rgb="FF2A897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customXml" Target="/customXml/item2.xml" Id="rId8" /><Relationship Type="http://schemas.openxmlformats.org/officeDocument/2006/relationships/theme" Target="/xl/theme/theme11.xml" Id="rId3" /><Relationship Type="http://schemas.openxmlformats.org/officeDocument/2006/relationships/customXml" Target="/customXml/item12.xml" Id="rId7" /><Relationship Type="http://schemas.openxmlformats.org/officeDocument/2006/relationships/worksheet" Target="/xl/worksheets/sheet21.xml" Id="rId2" /><Relationship Type="http://schemas.openxmlformats.org/officeDocument/2006/relationships/worksheet" Target="/xl/worksheets/sheet12.xml" Id="rId1" /><Relationship Type="http://schemas.openxmlformats.org/officeDocument/2006/relationships/calcChain" Target="/xl/calcChain.xml" Id="rId6" /><Relationship Type="http://schemas.openxmlformats.org/officeDocument/2006/relationships/sharedStrings" Target="/xl/sharedStrings.xml" Id="rId5" /><Relationship Type="http://schemas.openxmlformats.org/officeDocument/2006/relationships/styles" Target="/xl/styles.xml" Id="rId4" /><Relationship Type="http://schemas.openxmlformats.org/officeDocument/2006/relationships/customXml" Target="/customXml/item33.xml" Id="rId9" /></Relationships>
</file>

<file path=xl/drawings/_rels/drawing11.xml.rels>&#65279;<?xml version="1.0" encoding="utf-8"?><Relationships xmlns="http://schemas.openxmlformats.org/package/2006/relationships"><Relationship Type="http://schemas.openxmlformats.org/officeDocument/2006/relationships/image" Target="/xl/media/image1.jpg" Id="rId1" /></Relationships>
</file>

<file path=xl/drawings/drawing1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11</xdr:col>
      <xdr:colOff>410680</xdr:colOff>
      <xdr:row>1</xdr:row>
      <xdr:rowOff>229</xdr:rowOff>
    </xdr:to>
    <xdr:pic>
      <xdr:nvPicPr>
        <xdr:cNvPr id="2" name="الصورة رقم 1" descr="يد تشير إلى الرسم البياني بالقلم ويد أخرى تكتب على الآلة الحاسبة">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flipH="1">
          <a:off x="152400" y="0"/>
          <a:ext cx="16917505" cy="2457679"/>
        </a:xfrm>
        <a:prstGeom prst="rect">
          <a:avLst/>
        </a:prstGeom>
      </xdr:spPr>
    </xdr:pic>
    <xdr:clientData/>
  </xdr:twoCellAnchor>
  <xdr:twoCellAnchor>
    <xdr:from>
      <xdr:col>4</xdr:col>
      <xdr:colOff>228600</xdr:colOff>
      <xdr:row>0</xdr:row>
      <xdr:rowOff>342900</xdr:rowOff>
    </xdr:from>
    <xdr:to>
      <xdr:col>18</xdr:col>
      <xdr:colOff>38100</xdr:colOff>
      <xdr:row>0</xdr:row>
      <xdr:rowOff>2082800</xdr:rowOff>
    </xdr:to>
    <xdr:sp macro="" textlink="">
      <xdr:nvSpPr>
        <xdr:cNvPr id="1031" name="مربع النص 7">
          <a:extLst>
            <a:ext uri="{FF2B5EF4-FFF2-40B4-BE49-F238E27FC236}">
              <a16:creationId xmlns:a16="http://schemas.microsoft.com/office/drawing/2014/main" id="{00000000-0008-0000-0100-000007040000}"/>
            </a:ext>
          </a:extLst>
        </xdr:cNvPr>
        <xdr:cNvSpPr txBox="1">
          <a:spLocks noChangeArrowheads="1"/>
        </xdr:cNvSpPr>
      </xdr:nvSpPr>
      <xdr:spPr bwMode="auto">
        <a:xfrm flipH="1">
          <a:off x="8515350" y="342900"/>
          <a:ext cx="15687675" cy="1739900"/>
        </a:xfrm>
        <a:prstGeom prst="rect">
          <a:avLst/>
        </a:prstGeom>
        <a:noFill/>
        <a:ln w="9525">
          <a:noFill/>
          <a:miter lim="800000"/>
          <a:headEnd/>
          <a:tailEnd/>
        </a:ln>
      </xdr:spPr>
      <xdr:txBody>
        <a:bodyPr vertOverflow="clip" wrap="square" lIns="27432" tIns="18288" rIns="0" bIns="0" rtlCol="1" anchor="ctr" upright="1"/>
        <a:lstStyle/>
        <a:p>
          <a:pPr algn="ctr" rtl="1">
            <a:defRPr sz="1000"/>
          </a:pPr>
          <a:r>
            <a:rPr lang="ar" sz="5000" b="0" i="0" u="none" strike="noStrike" baseline="0">
              <a:solidFill>
                <a:srgbClr val="12355B"/>
              </a:solidFill>
              <a:latin typeface="Tahoma" panose="020B0604030504040204" pitchFamily="34" charset="0"/>
              <a:ea typeface="Franklin Gothic Heavy" charset="0"/>
              <a:cs typeface="Tahoma" panose="020B0604030504040204" pitchFamily="34" charset="0"/>
            </a:rPr>
            <a:t>ميزانية قنوات التسويق</a:t>
          </a:r>
        </a:p>
      </xdr:txBody>
    </xdr:sp>
    <xdr:clientData/>
  </xdr:twoCellAnchor>
</xdr:wsDr>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التسويق_المباشر" displayName="التسويق_المباشر" ref="B10:O17" totalsRowCount="1" headerRowDxfId="272" dataDxfId="271" totalsRowDxfId="269" tableBorderDxfId="270">
  <autoFilter ref="B10:O16"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000-000001000000}" name="عناصر التسويق المباشر" totalsRowLabel="إجمالي تكلفة التسويق الهاتفي ر.س. (000)" dataDxfId="268" totalsRowDxfId="267"/>
    <tableColumn id="2" xr3:uid="{00000000-0010-0000-0000-000002000000}" name="السعر" dataDxfId="266" totalsRowDxfId="265"/>
    <tableColumn id="3" xr3:uid="{00000000-0010-0000-0000-000003000000}" name="الشهر 1" totalsRowFunction="custom" dataDxfId="264" totalsRowDxfId="263">
      <totalsRowFormula>SUM(D13:D16)</totalsRowFormula>
    </tableColumn>
    <tableColumn id="4" xr3:uid="{00000000-0010-0000-0000-000004000000}" name="الشهر 2" totalsRowFunction="custom" dataDxfId="262" totalsRowDxfId="261">
      <totalsRowFormula>SUM(E13:E16)</totalsRowFormula>
    </tableColumn>
    <tableColumn id="5" xr3:uid="{00000000-0010-0000-0000-000005000000}" name="الشهر 3" totalsRowFunction="custom" dataDxfId="260" totalsRowDxfId="259">
      <totalsRowFormula>SUM(F13:F16)</totalsRowFormula>
    </tableColumn>
    <tableColumn id="6" xr3:uid="{00000000-0010-0000-0000-000006000000}" name="الشهر 4" totalsRowFunction="custom" dataDxfId="258" totalsRowDxfId="257">
      <totalsRowFormula>SUM(G13:G16)</totalsRowFormula>
    </tableColumn>
    <tableColumn id="7" xr3:uid="{00000000-0010-0000-0000-000007000000}" name="الشهر 5" totalsRowFunction="custom" dataDxfId="256" totalsRowDxfId="255">
      <totalsRowFormula>SUM(H13:H16)</totalsRowFormula>
    </tableColumn>
    <tableColumn id="8" xr3:uid="{00000000-0010-0000-0000-000008000000}" name="الشهر 6" totalsRowFunction="custom" dataDxfId="254" totalsRowDxfId="253">
      <totalsRowFormula>SUM(I13:I16)</totalsRowFormula>
    </tableColumn>
    <tableColumn id="9" xr3:uid="{00000000-0010-0000-0000-000009000000}" name="الشهر 7" totalsRowFunction="custom" dataDxfId="252" totalsRowDxfId="251">
      <totalsRowFormula>SUM(J13:J16)</totalsRowFormula>
    </tableColumn>
    <tableColumn id="10" xr3:uid="{00000000-0010-0000-0000-00000A000000}" name="الشهر 8" totalsRowFunction="custom" dataDxfId="250" totalsRowDxfId="249">
      <totalsRowFormula>SUM(K13:K16)</totalsRowFormula>
    </tableColumn>
    <tableColumn id="11" xr3:uid="{00000000-0010-0000-0000-00000B000000}" name="الشهر 9" totalsRowFunction="custom" dataDxfId="248" totalsRowDxfId="247">
      <totalsRowFormula>SUM(L13:L16)</totalsRowFormula>
    </tableColumn>
    <tableColumn id="12" xr3:uid="{00000000-0010-0000-0000-00000C000000}" name="الشهر 10" totalsRowFunction="custom" dataDxfId="246" totalsRowDxfId="245">
      <totalsRowFormula>SUM(M13:M16)</totalsRowFormula>
    </tableColumn>
    <tableColumn id="13" xr3:uid="{00000000-0010-0000-0000-00000D000000}" name="الشهر 11" totalsRowFunction="custom" dataDxfId="244" totalsRowDxfId="243">
      <totalsRowFormula>SUM(N13:N16)</totalsRowFormula>
    </tableColumn>
    <tableColumn id="14" xr3:uid="{00000000-0010-0000-0000-00000E000000}" name="الشهر 12" totalsRowFunction="custom" dataDxfId="242" totalsRowDxfId="241">
      <totalsRowFormula>SUM(O13:O16)</totalsRowFormula>
    </tableColumn>
  </tableColumns>
  <tableStyleInfo showFirstColumn="0" showLastColumn="0" showRowStripes="0" showColumnStripes="0"/>
  <extLst>
    <ext xmlns:x14="http://schemas.microsoft.com/office/spreadsheetml/2009/9/main" uri="{504A1905-F514-4f6f-8877-14C23A59335A}">
      <x14:table altTextSummary="أدخل العناصر والأسعار ونسبة التسويق المباشر في إجمالي المبيعات والمبالغ الشهرية. يتم حساب الإجماليات شهرياً تلقائياً."/>
    </ext>
  </extLst>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التسويق_الإلكتروني" displayName="التسويق_الإلكتروني" ref="B18:O27" totalsRowCount="1" headerRowDxfId="240" dataDxfId="239" totalsRowDxfId="237" tableBorderDxfId="238">
  <autoFilter ref="B18:O26" xr:uid="{00000000-0009-0000-0100-000003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100-000001000000}" name="عناصر التسويق عبر الإنترنت" totalsRowLabel="إجمالي تكلفة التسويق عبر الإنترنت ر.س. (000) " dataDxfId="236" totalsRowDxfId="235"/>
    <tableColumn id="2" xr3:uid="{00000000-0010-0000-0100-000002000000}" name="السعر" dataDxfId="234" totalsRowDxfId="233"/>
    <tableColumn id="3" xr3:uid="{00000000-0010-0000-0100-000003000000}" name="الشهر 1" totalsRowFunction="custom" dataDxfId="232" totalsRowDxfId="231">
      <totalsRowFormula>SUM(D20:D23)</totalsRowFormula>
    </tableColumn>
    <tableColumn id="4" xr3:uid="{00000000-0010-0000-0100-000004000000}" name="الشهر 2" totalsRowFunction="custom" dataDxfId="230" totalsRowDxfId="229">
      <totalsRowFormula>SUM(E20:E23)</totalsRowFormula>
    </tableColumn>
    <tableColumn id="5" xr3:uid="{00000000-0010-0000-0100-000005000000}" name="الشهر 3" totalsRowFunction="custom" dataDxfId="228" totalsRowDxfId="227">
      <totalsRowFormula>SUM(F20:F23)</totalsRowFormula>
    </tableColumn>
    <tableColumn id="6" xr3:uid="{00000000-0010-0000-0100-000006000000}" name="الشهر 4" totalsRowFunction="custom" dataDxfId="226" totalsRowDxfId="225">
      <totalsRowFormula>SUM(G20:G23)</totalsRowFormula>
    </tableColumn>
    <tableColumn id="7" xr3:uid="{00000000-0010-0000-0100-000007000000}" name="الشهر 5" totalsRowFunction="custom" dataDxfId="224" totalsRowDxfId="223">
      <totalsRowFormula>SUM(H20:H23)</totalsRowFormula>
    </tableColumn>
    <tableColumn id="8" xr3:uid="{00000000-0010-0000-0100-000008000000}" name="الشهر 6" totalsRowFunction="custom" dataDxfId="222" totalsRowDxfId="221">
      <totalsRowFormula>SUM(I20:I23)</totalsRowFormula>
    </tableColumn>
    <tableColumn id="9" xr3:uid="{00000000-0010-0000-0100-000009000000}" name="الشهر 7" totalsRowFunction="custom" dataDxfId="220" totalsRowDxfId="219">
      <totalsRowFormula>SUM(J20:J23)</totalsRowFormula>
    </tableColumn>
    <tableColumn id="10" xr3:uid="{00000000-0010-0000-0100-00000A000000}" name="الشهر 8" totalsRowFunction="custom" dataDxfId="218" totalsRowDxfId="217">
      <totalsRowFormula>SUM(K20:K23)</totalsRowFormula>
    </tableColumn>
    <tableColumn id="11" xr3:uid="{00000000-0010-0000-0100-00000B000000}" name="الشهر 9" totalsRowFunction="custom" dataDxfId="216" totalsRowDxfId="215">
      <totalsRowFormula>SUM(L20:L23)</totalsRowFormula>
    </tableColumn>
    <tableColumn id="12" xr3:uid="{00000000-0010-0000-0100-00000C000000}" name="الشهر 10" totalsRowFunction="custom" dataDxfId="214" totalsRowDxfId="213">
      <totalsRowFormula>SUM(M20:M23)</totalsRowFormula>
    </tableColumn>
    <tableColumn id="13" xr3:uid="{00000000-0010-0000-0100-00000D000000}" name="الشهر 11" totalsRowFunction="custom" dataDxfId="212" totalsRowDxfId="211">
      <totalsRowFormula>SUM(N20:N23)</totalsRowFormula>
    </tableColumn>
    <tableColumn id="14" xr3:uid="{00000000-0010-0000-0100-00000E000000}" name="الشهر 12" totalsRowFunction="custom" dataDxfId="210" totalsRowDxfId="209">
      <totalsRowFormula>SUM(O20:O23)</totalsRowFormula>
    </tableColumn>
  </tableColumns>
  <tableStyleInfo showFirstColumn="0" showLastColumn="0" showRowStripes="0" showColumnStripes="0"/>
  <extLst>
    <ext xmlns:x14="http://schemas.microsoft.com/office/spreadsheetml/2009/9/main" uri="{504A1905-F514-4f6f-8877-14C23A59335A}">
      <x14:table altTextSummary="أدخل العناصر والأسعار ونسبة التسويق عبر الإنترنت في المبيعات المباشرة والمبالغ الشهرية. يتم حساب الإجماليات شهرياً تلقائياً."/>
    </ext>
  </extLst>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2000000}" name="البريد_المباشر" displayName="البريد_المباشر" ref="B28:O33" totalsRowCount="1" headerRowDxfId="208" dataDxfId="207" totalsRowDxfId="205" tableBorderDxfId="206">
  <autoFilter ref="B28:O32" xr:uid="{00000000-0009-0000-0100-000004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200-000001000000}" name="عناصر البريد المباشر" totalsRowLabel="إجمالي تكلفة البريد المباشر ر.س. (000) " dataDxfId="204" totalsRowDxfId="203"/>
    <tableColumn id="2" xr3:uid="{00000000-0010-0000-0200-000002000000}" name="السعر" dataDxfId="202" totalsRowDxfId="201"/>
    <tableColumn id="3" xr3:uid="{00000000-0010-0000-0200-000003000000}" name="الشهر 1" totalsRowFunction="custom" dataDxfId="200" totalsRowDxfId="199">
      <totalsRowFormula>SUM(D30:D32)</totalsRowFormula>
    </tableColumn>
    <tableColumn id="4" xr3:uid="{00000000-0010-0000-0200-000004000000}" name="الشهر 2" totalsRowFunction="custom" dataDxfId="198" totalsRowDxfId="197">
      <totalsRowFormula>SUM(E30:E32)</totalsRowFormula>
    </tableColumn>
    <tableColumn id="5" xr3:uid="{00000000-0010-0000-0200-000005000000}" name="الشهر 3" totalsRowFunction="custom" dataDxfId="196" totalsRowDxfId="195">
      <totalsRowFormula>SUM(F30:F32)</totalsRowFormula>
    </tableColumn>
    <tableColumn id="6" xr3:uid="{00000000-0010-0000-0200-000006000000}" name="الشهر 4" totalsRowFunction="custom" dataDxfId="194" totalsRowDxfId="193">
      <totalsRowFormula>SUM(G30:G32)</totalsRowFormula>
    </tableColumn>
    <tableColumn id="7" xr3:uid="{00000000-0010-0000-0200-000007000000}" name="الشهر 5" totalsRowFunction="custom" dataDxfId="192" totalsRowDxfId="191">
      <totalsRowFormula>SUM(H30:H32)</totalsRowFormula>
    </tableColumn>
    <tableColumn id="8" xr3:uid="{00000000-0010-0000-0200-000008000000}" name="الشهر 6" totalsRowFunction="custom" dataDxfId="190" totalsRowDxfId="189">
      <totalsRowFormula>SUM(I30:I32)</totalsRowFormula>
    </tableColumn>
    <tableColumn id="9" xr3:uid="{00000000-0010-0000-0200-000009000000}" name="الشهر 7" totalsRowFunction="custom" dataDxfId="188" totalsRowDxfId="187">
      <totalsRowFormula>SUM(J30:J32)</totalsRowFormula>
    </tableColumn>
    <tableColumn id="10" xr3:uid="{00000000-0010-0000-0200-00000A000000}" name="الشهر 8" totalsRowFunction="custom" dataDxfId="186" totalsRowDxfId="185">
      <totalsRowFormula>SUM(K30:K32)</totalsRowFormula>
    </tableColumn>
    <tableColumn id="11" xr3:uid="{00000000-0010-0000-0200-00000B000000}" name="الشهر 9" totalsRowFunction="custom" dataDxfId="184" totalsRowDxfId="183">
      <totalsRowFormula>SUM(L30:L32)</totalsRowFormula>
    </tableColumn>
    <tableColumn id="12" xr3:uid="{00000000-0010-0000-0200-00000C000000}" name="الشهر 10" totalsRowFunction="custom" dataDxfId="182" totalsRowDxfId="181">
      <totalsRowFormula>SUM(M30:M32)</totalsRowFormula>
    </tableColumn>
    <tableColumn id="13" xr3:uid="{00000000-0010-0000-0200-00000D000000}" name="الشهر 11" totalsRowFunction="custom" dataDxfId="180" totalsRowDxfId="179">
      <totalsRowFormula>SUM(N30:N32)</totalsRowFormula>
    </tableColumn>
    <tableColumn id="14" xr3:uid="{00000000-0010-0000-0200-00000E000000}" name="الشهر 12" totalsRowFunction="custom" dataDxfId="178" totalsRowDxfId="177">
      <totalsRowFormula>SUM(O30:O32)</totalsRowFormula>
    </tableColumn>
  </tableColumns>
  <tableStyleInfo showFirstColumn="0" showLastColumn="0" showRowStripes="0" showColumnStripes="0"/>
  <extLst>
    <ext xmlns:x14="http://schemas.microsoft.com/office/spreadsheetml/2009/9/main" uri="{504A1905-F514-4f6f-8877-14C23A59335A}">
      <x14:table altTextSummary="أدخل العناصر والأسعار ونسبة رسائل البريد المباشرة في المبيعات المباشرة والمبالغ الشهرية. يتم حساب الإجماليات شهرياً تلقائياً."/>
    </ext>
  </extLst>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3000000}" name="الوكيل_والسمسار" displayName="الوكيل_والسمسار" ref="B35:O42" totalsRowCount="1" headerRowDxfId="176" dataDxfId="175" totalsRowDxfId="173" tableBorderDxfId="174">
  <autoFilter ref="B35:O41" xr:uid="{00000000-0009-0000-0100-000005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300-000001000000}" name="عناصر الوكيل/الوسيط" totalsRowLabel="إجمالي تكلفة الوكيل/الوسيط ر.س. (000)" dataDxfId="172" totalsRowDxfId="171"/>
    <tableColumn id="2" xr3:uid="{00000000-0010-0000-0300-000002000000}" name="السعر" dataDxfId="170" totalsRowDxfId="169"/>
    <tableColumn id="3" xr3:uid="{00000000-0010-0000-0300-000003000000}" name="الشهر 1" totalsRowFunction="custom" dataDxfId="168" totalsRowDxfId="167">
      <totalsRowFormula>SUM(D37:D41)</totalsRowFormula>
    </tableColumn>
    <tableColumn id="4" xr3:uid="{00000000-0010-0000-0300-000004000000}" name="الشهر 2" totalsRowFunction="custom" dataDxfId="166" totalsRowDxfId="165">
      <totalsRowFormula>SUM(E37:E41)</totalsRowFormula>
    </tableColumn>
    <tableColumn id="5" xr3:uid="{00000000-0010-0000-0300-000005000000}" name="الشهر 3" totalsRowFunction="custom" dataDxfId="164" totalsRowDxfId="163">
      <totalsRowFormula>SUM(F37:F41)</totalsRowFormula>
    </tableColumn>
    <tableColumn id="6" xr3:uid="{00000000-0010-0000-0300-000006000000}" name="الشهر 4" totalsRowFunction="custom" dataDxfId="162" totalsRowDxfId="161">
      <totalsRowFormula>SUM(G37:G41)</totalsRowFormula>
    </tableColumn>
    <tableColumn id="7" xr3:uid="{00000000-0010-0000-0300-000007000000}" name="الشهر 5" totalsRowFunction="custom" dataDxfId="160" totalsRowDxfId="159">
      <totalsRowFormula>SUM(H37:H41)</totalsRowFormula>
    </tableColumn>
    <tableColumn id="8" xr3:uid="{00000000-0010-0000-0300-000008000000}" name="الشهر 6" totalsRowFunction="custom" dataDxfId="158" totalsRowDxfId="157">
      <totalsRowFormula>SUM(I37:I41)</totalsRowFormula>
    </tableColumn>
    <tableColumn id="9" xr3:uid="{00000000-0010-0000-0300-000009000000}" name="الشهر 7" totalsRowFunction="custom" dataDxfId="156" totalsRowDxfId="155">
      <totalsRowFormula>SUM(J37:J41)</totalsRowFormula>
    </tableColumn>
    <tableColumn id="10" xr3:uid="{00000000-0010-0000-0300-00000A000000}" name="الشهر 8" totalsRowFunction="custom" dataDxfId="154" totalsRowDxfId="153">
      <totalsRowFormula>SUM(K37:K41)</totalsRowFormula>
    </tableColumn>
    <tableColumn id="11" xr3:uid="{00000000-0010-0000-0300-00000B000000}" name="الشهر 9" totalsRowFunction="custom" dataDxfId="152" totalsRowDxfId="151">
      <totalsRowFormula>SUM(L37:L41)</totalsRowFormula>
    </tableColumn>
    <tableColumn id="12" xr3:uid="{00000000-0010-0000-0300-00000C000000}" name="الشهر 10" totalsRowFunction="custom" dataDxfId="150" totalsRowDxfId="149">
      <totalsRowFormula>SUM(M37:M41)</totalsRowFormula>
    </tableColumn>
    <tableColumn id="13" xr3:uid="{00000000-0010-0000-0300-00000D000000}" name="الشهر 11" totalsRowFunction="custom" dataDxfId="148" totalsRowDxfId="147">
      <totalsRowFormula>SUM(N37:N41)</totalsRowFormula>
    </tableColumn>
    <tableColumn id="14" xr3:uid="{00000000-0010-0000-0300-00000E000000}" name="الشهر 12" totalsRowFunction="custom" dataDxfId="146" totalsRowDxfId="145">
      <totalsRowFormula>SUM(O37:O41)</totalsRowFormula>
    </tableColumn>
  </tableColumns>
  <tableStyleInfo showFirstColumn="0" showLastColumn="0" showRowStripes="0" showColumnStripes="0"/>
  <extLst>
    <ext xmlns:x14="http://schemas.microsoft.com/office/spreadsheetml/2009/9/main" uri="{504A1905-F514-4f6f-8877-14C23A59335A}">
      <x14:table altTextSummary="أدخل العناصر والأسعار ونسبة الوكيل والسمسار في إجمالي المبيعات والمبالغ الشهرية. يتم حساب الإجماليات شهرياً تلقائياً."/>
    </ext>
  </extLst>
</table>
</file>

<file path=xl/tables/table5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4000000}" name="الموزعون" displayName="الموزعون" ref="B43:O49" totalsRowCount="1" headerRowDxfId="144" dataDxfId="143" totalsRowDxfId="141" tableBorderDxfId="142">
  <autoFilter ref="B43:O48" xr:uid="{00000000-0009-0000-0100-000006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400-000001000000}" name="عناصر الموزعين" totalsRowLabel="إجمالي تكلفة الموزع ر.س. (000)" dataDxfId="140" totalsRowDxfId="139"/>
    <tableColumn id="2" xr3:uid="{00000000-0010-0000-0400-000002000000}" name="السعر" dataDxfId="138" totalsRowDxfId="137"/>
    <tableColumn id="3" xr3:uid="{00000000-0010-0000-0400-000003000000}" name="الشهر 1" totalsRowFunction="custom" dataDxfId="136" totalsRowDxfId="135">
      <totalsRowFormula>SUM(D45:D48)</totalsRowFormula>
    </tableColumn>
    <tableColumn id="4" xr3:uid="{00000000-0010-0000-0400-000004000000}" name="الشهر 2" totalsRowFunction="custom" dataDxfId="134" totalsRowDxfId="133">
      <totalsRowFormula>SUM(E45:E48)</totalsRowFormula>
    </tableColumn>
    <tableColumn id="5" xr3:uid="{00000000-0010-0000-0400-000005000000}" name="الشهر 3" totalsRowFunction="custom" dataDxfId="132" totalsRowDxfId="131">
      <totalsRowFormula>SUM(F45:F48)</totalsRowFormula>
    </tableColumn>
    <tableColumn id="6" xr3:uid="{00000000-0010-0000-0400-000006000000}" name="الشهر 4" totalsRowFunction="custom" dataDxfId="130" totalsRowDxfId="129">
      <totalsRowFormula>SUM(G45:G48)</totalsRowFormula>
    </tableColumn>
    <tableColumn id="7" xr3:uid="{00000000-0010-0000-0400-000007000000}" name="الشهر 5" totalsRowFunction="custom" dataDxfId="128" totalsRowDxfId="127">
      <totalsRowFormula>SUM(H45:H48)</totalsRowFormula>
    </tableColumn>
    <tableColumn id="8" xr3:uid="{00000000-0010-0000-0400-000008000000}" name="الشهر 6" totalsRowFunction="custom" dataDxfId="126" totalsRowDxfId="125">
      <totalsRowFormula>SUM(I45:I48)</totalsRowFormula>
    </tableColumn>
    <tableColumn id="9" xr3:uid="{00000000-0010-0000-0400-000009000000}" name="الشهر 7" totalsRowFunction="custom" dataDxfId="124" totalsRowDxfId="123">
      <totalsRowFormula>SUM(J45:J48)</totalsRowFormula>
    </tableColumn>
    <tableColumn id="10" xr3:uid="{00000000-0010-0000-0400-00000A000000}" name="الشهر 8" totalsRowFunction="custom" dataDxfId="122" totalsRowDxfId="121">
      <totalsRowFormula>SUM(K45:K48)</totalsRowFormula>
    </tableColumn>
    <tableColumn id="11" xr3:uid="{00000000-0010-0000-0400-00000B000000}" name="الشهر 9" totalsRowFunction="custom" dataDxfId="120" totalsRowDxfId="119">
      <totalsRowFormula>SUM(L45:L48)</totalsRowFormula>
    </tableColumn>
    <tableColumn id="12" xr3:uid="{00000000-0010-0000-0400-00000C000000}" name="الشهر 10" totalsRowFunction="custom" dataDxfId="118" totalsRowDxfId="117">
      <totalsRowFormula>SUM(M45:M48)</totalsRowFormula>
    </tableColumn>
    <tableColumn id="13" xr3:uid="{00000000-0010-0000-0400-00000D000000}" name="الشهر 11" totalsRowFunction="custom" dataDxfId="116" totalsRowDxfId="115">
      <totalsRowFormula>SUM(N45:N48)</totalsRowFormula>
    </tableColumn>
    <tableColumn id="14" xr3:uid="{00000000-0010-0000-0400-00000E000000}" name="الشهر 12" totalsRowFunction="custom" dataDxfId="114" totalsRowDxfId="113">
      <totalsRowFormula>SUM(O45:O48)</totalsRowFormula>
    </tableColumn>
  </tableColumns>
  <tableStyleInfo showFirstColumn="0" showLastColumn="0" showRowStripes="0" showColumnStripes="0"/>
  <extLst>
    <ext xmlns:x14="http://schemas.microsoft.com/office/spreadsheetml/2009/9/main" uri="{504A1905-F514-4f6f-8877-14C23A59335A}">
      <x14:table altTextSummary="أدخل العناصر والأسعار ونسبة الموزعين في إجمالي المبيعات والمبالغ الشهرية. يتم حساب الإجماليات شهرياً تلقائياً."/>
    </ext>
  </extLst>
</table>
</file>

<file path=xl/tables/table6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5000000}" name="بائع_التجزئة" displayName="بائع_التجزئة" ref="B50:O56" totalsRowCount="1" headerRowDxfId="112" dataDxfId="111" totalsRowDxfId="109" tableBorderDxfId="110">
  <autoFilter ref="B50:O55" xr:uid="{00000000-0009-0000-0100-000007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500-000001000000}" name="عنصر البيع بالتجزئة" totalsRowLabel="إجمالي تكلفة بائع التجزئة ر.س. (000)" dataDxfId="108" totalsRowDxfId="107"/>
    <tableColumn id="2" xr3:uid="{00000000-0010-0000-0500-000002000000}" name="السعر" dataDxfId="106" totalsRowDxfId="105"/>
    <tableColumn id="3" xr3:uid="{00000000-0010-0000-0500-000003000000}" name="الشهر 1" totalsRowFunction="custom" dataDxfId="104" totalsRowDxfId="103">
      <totalsRowFormula>SUM(D52:D55)</totalsRowFormula>
    </tableColumn>
    <tableColumn id="4" xr3:uid="{00000000-0010-0000-0500-000004000000}" name="الشهر 2" totalsRowFunction="custom" dataDxfId="102" totalsRowDxfId="101">
      <totalsRowFormula>SUM(E52:E55)</totalsRowFormula>
    </tableColumn>
    <tableColumn id="5" xr3:uid="{00000000-0010-0000-0500-000005000000}" name="الشهر 3" totalsRowFunction="custom" dataDxfId="100" totalsRowDxfId="99">
      <totalsRowFormula>SUM(F52:F55)</totalsRowFormula>
    </tableColumn>
    <tableColumn id="6" xr3:uid="{00000000-0010-0000-0500-000006000000}" name="الشهر 4" totalsRowFunction="custom" dataDxfId="98" totalsRowDxfId="97">
      <totalsRowFormula>SUM(G52:G55)</totalsRowFormula>
    </tableColumn>
    <tableColumn id="7" xr3:uid="{00000000-0010-0000-0500-000007000000}" name="الشهر 5" totalsRowFunction="custom" dataDxfId="96" totalsRowDxfId="95">
      <totalsRowFormula>SUM(H52:H55)</totalsRowFormula>
    </tableColumn>
    <tableColumn id="8" xr3:uid="{00000000-0010-0000-0500-000008000000}" name="الشهر 6" totalsRowFunction="custom" dataDxfId="94" totalsRowDxfId="93">
      <totalsRowFormula>SUM(I52:I55)</totalsRowFormula>
    </tableColumn>
    <tableColumn id="9" xr3:uid="{00000000-0010-0000-0500-000009000000}" name="الشهر 7" totalsRowFunction="custom" dataDxfId="92" totalsRowDxfId="91">
      <totalsRowFormula>SUM(J52:J55)</totalsRowFormula>
    </tableColumn>
    <tableColumn id="10" xr3:uid="{00000000-0010-0000-0500-00000A000000}" name="الشهر 8" totalsRowFunction="custom" dataDxfId="90" totalsRowDxfId="89">
      <totalsRowFormula>SUM(K52:K55)</totalsRowFormula>
    </tableColumn>
    <tableColumn id="11" xr3:uid="{00000000-0010-0000-0500-00000B000000}" name="الشهر 9" totalsRowFunction="custom" dataDxfId="88" totalsRowDxfId="87">
      <totalsRowFormula>SUM(L52:L55)</totalsRowFormula>
    </tableColumn>
    <tableColumn id="12" xr3:uid="{00000000-0010-0000-0500-00000C000000}" name="الشهر 10" totalsRowFunction="custom" dataDxfId="86" totalsRowDxfId="85">
      <totalsRowFormula>SUM(M52:M55)</totalsRowFormula>
    </tableColumn>
    <tableColumn id="13" xr3:uid="{00000000-0010-0000-0500-00000D000000}" name="الشهر 11" totalsRowFunction="custom" dataDxfId="84" totalsRowDxfId="83">
      <totalsRowFormula>SUM(N52:N55)</totalsRowFormula>
    </tableColumn>
    <tableColumn id="14" xr3:uid="{00000000-0010-0000-0500-00000E000000}" name="الشهر 12" totalsRowFunction="custom" dataDxfId="82" totalsRowDxfId="81">
      <totalsRowFormula>SUM(O52:O55)</totalsRowFormula>
    </tableColumn>
  </tableColumns>
  <tableStyleInfo showFirstColumn="0" showLastColumn="0" showRowStripes="0" showColumnStripes="0"/>
  <extLst>
    <ext xmlns:x14="http://schemas.microsoft.com/office/spreadsheetml/2009/9/main" uri="{504A1905-F514-4f6f-8877-14C23A59335A}">
      <x14:table altTextSummary="أدخل العناصر والأسعار ونسبة بائعي التجزئة في إجمالي المبيعات والمبالغ الشهرية. يتم حساب الإجماليات شهرياً تلقائياً."/>
    </ext>
  </extLst>
</table>
</file>

<file path=xl/tables/table7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6000000}" name="CAR" displayName="CAR" ref="B57:O62" totalsRowCount="1" headerRowDxfId="80" dataDxfId="79" totalsRowDxfId="77" tableBorderDxfId="78">
  <autoFilter ref="B57:O61" xr:uid="{00000000-0009-0000-0100-000008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600-000001000000}" name="عناصر الامتلاك والاستبقاء من قبل العميل" totalsRowLabel="إجمالي تكلفة الامتلاك والاستبقاء من قبل العميل ر.س. (000)" dataDxfId="76" totalsRowDxfId="75"/>
    <tableColumn id="2" xr3:uid="{00000000-0010-0000-0600-000002000000}" name="السعر" dataDxfId="74" totalsRowDxfId="73"/>
    <tableColumn id="3" xr3:uid="{00000000-0010-0000-0600-000003000000}" name="الشهر 1" totalsRowFunction="custom" dataDxfId="72" totalsRowDxfId="71">
      <totalsRowFormula>SUM(D59:D61)</totalsRowFormula>
    </tableColumn>
    <tableColumn id="4" xr3:uid="{00000000-0010-0000-0600-000004000000}" name="الشهر 2" totalsRowFunction="custom" dataDxfId="70" totalsRowDxfId="69">
      <totalsRowFormula>SUM(E59:E61)</totalsRowFormula>
    </tableColumn>
    <tableColumn id="5" xr3:uid="{00000000-0010-0000-0600-000005000000}" name="الشهر 3" totalsRowFunction="custom" dataDxfId="68" totalsRowDxfId="67">
      <totalsRowFormula>SUM(F59:F61)</totalsRowFormula>
    </tableColumn>
    <tableColumn id="6" xr3:uid="{00000000-0010-0000-0600-000006000000}" name="الشهر 4" totalsRowFunction="custom" dataDxfId="66" totalsRowDxfId="65">
      <totalsRowFormula>SUM(G59:G61)</totalsRowFormula>
    </tableColumn>
    <tableColumn id="7" xr3:uid="{00000000-0010-0000-0600-000007000000}" name="الشهر 5" totalsRowFunction="custom" dataDxfId="64" totalsRowDxfId="63">
      <totalsRowFormula>SUM(H59:H61)</totalsRowFormula>
    </tableColumn>
    <tableColumn id="8" xr3:uid="{00000000-0010-0000-0600-000008000000}" name="الشهر 6" totalsRowFunction="custom" dataDxfId="62" totalsRowDxfId="61">
      <totalsRowFormula>SUM(I59:I61)</totalsRowFormula>
    </tableColumn>
    <tableColumn id="9" xr3:uid="{00000000-0010-0000-0600-000009000000}" name="الشهر 7" totalsRowFunction="custom" dataDxfId="60" totalsRowDxfId="59">
      <totalsRowFormula>SUM(J59:J61)</totalsRowFormula>
    </tableColumn>
    <tableColumn id="10" xr3:uid="{00000000-0010-0000-0600-00000A000000}" name="الشهر 8" totalsRowFunction="custom" dataDxfId="58" totalsRowDxfId="57">
      <totalsRowFormula>SUM(K59:K61)</totalsRowFormula>
    </tableColumn>
    <tableColumn id="11" xr3:uid="{00000000-0010-0000-0600-00000B000000}" name="الشهر 9" totalsRowFunction="custom" dataDxfId="56" totalsRowDxfId="55">
      <totalsRowFormula>SUM(L59:L61)</totalsRowFormula>
    </tableColumn>
    <tableColumn id="12" xr3:uid="{00000000-0010-0000-0600-00000C000000}" name="الشهر 10" totalsRowFunction="custom" dataDxfId="54" totalsRowDxfId="53">
      <totalsRowFormula>SUM(M59:M61)</totalsRowFormula>
    </tableColumn>
    <tableColumn id="13" xr3:uid="{00000000-0010-0000-0600-00000D000000}" name="الشهر 11" totalsRowFunction="custom" dataDxfId="52" totalsRowDxfId="51">
      <totalsRowFormula>SUM(N59:N61)</totalsRowFormula>
    </tableColumn>
    <tableColumn id="14" xr3:uid="{00000000-0010-0000-0600-00000E000000}" name="الشهر 12" totalsRowFunction="custom" dataDxfId="50" totalsRowDxfId="49">
      <totalsRowFormula>SUM(O59:O61)</totalsRowFormula>
    </tableColumn>
  </tableColumns>
  <tableStyleInfo showFirstColumn="0" showLastColumn="0" showRowStripes="0" showColumnStripes="0"/>
  <extLst>
    <ext xmlns:x14="http://schemas.microsoft.com/office/spreadsheetml/2009/9/main" uri="{504A1905-F514-4f6f-8877-14C23A59335A}">
      <x14:table altTextSummary="أدخل أو قم بتعديل العناصر والأسعار والمبالغ الشهرية. يتم حساب الإجماليات شهرياً تلقائياً."/>
    </ext>
  </extLst>
</table>
</file>

<file path=xl/tables/table8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7000000}" name="OtherExpenses" displayName="OtherExpenses" ref="B63:O68" totalsRowCount="1" headerRowDxfId="48" dataDxfId="47" totalsRowDxfId="45" tableBorderDxfId="46">
  <autoFilter ref="B63:O67" xr:uid="{00000000-0009-0000-0100-000009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700-000001000000}" name="عناصر المصاريف الأخرى" totalsRowLabel="إجمالي المصروفات الأخرى ر.س. (000)" dataDxfId="44" totalsRowDxfId="43"/>
    <tableColumn id="2" xr3:uid="{00000000-0010-0000-0700-000002000000}" name="السعر" dataDxfId="42" totalsRowDxfId="41"/>
    <tableColumn id="3" xr3:uid="{00000000-0010-0000-0700-000003000000}" name="الشهر 1" totalsRowFunction="custom" dataDxfId="40" totalsRowDxfId="39">
      <totalsRowFormula>SUM(D65:D67)</totalsRowFormula>
    </tableColumn>
    <tableColumn id="4" xr3:uid="{00000000-0010-0000-0700-000004000000}" name="الشهر 2" totalsRowFunction="custom" dataDxfId="38" totalsRowDxfId="37">
      <totalsRowFormula>SUM(E65:E67)</totalsRowFormula>
    </tableColumn>
    <tableColumn id="5" xr3:uid="{00000000-0010-0000-0700-000005000000}" name="الشهر 3" totalsRowFunction="custom" dataDxfId="36" totalsRowDxfId="35">
      <totalsRowFormula>SUM(F65:F67)</totalsRowFormula>
    </tableColumn>
    <tableColumn id="6" xr3:uid="{00000000-0010-0000-0700-000006000000}" name="الشهر 4" totalsRowFunction="custom" dataDxfId="34" totalsRowDxfId="33">
      <totalsRowFormula>SUM(G65:G67)</totalsRowFormula>
    </tableColumn>
    <tableColumn id="7" xr3:uid="{00000000-0010-0000-0700-000007000000}" name="الشهر 5" totalsRowFunction="custom" dataDxfId="32" totalsRowDxfId="31">
      <totalsRowFormula>SUM(H65:H67)</totalsRowFormula>
    </tableColumn>
    <tableColumn id="8" xr3:uid="{00000000-0010-0000-0700-000008000000}" name="الشهر 6" totalsRowFunction="custom" dataDxfId="30" totalsRowDxfId="29">
      <totalsRowFormula>SUM(I65:I67)</totalsRowFormula>
    </tableColumn>
    <tableColumn id="9" xr3:uid="{00000000-0010-0000-0700-000009000000}" name="الشهر 7" totalsRowFunction="custom" dataDxfId="28" totalsRowDxfId="27">
      <totalsRowFormula>SUM(J65:J67)</totalsRowFormula>
    </tableColumn>
    <tableColumn id="10" xr3:uid="{00000000-0010-0000-0700-00000A000000}" name="الشهر 8" totalsRowFunction="custom" dataDxfId="26" totalsRowDxfId="25">
      <totalsRowFormula>SUM(K65:K67)</totalsRowFormula>
    </tableColumn>
    <tableColumn id="11" xr3:uid="{00000000-0010-0000-0700-00000B000000}" name="الشهر 9" totalsRowFunction="custom" dataDxfId="24" totalsRowDxfId="23">
      <totalsRowFormula>SUM(L65:L67)</totalsRowFormula>
    </tableColumn>
    <tableColumn id="12" xr3:uid="{00000000-0010-0000-0700-00000C000000}" name="الشهر 10" totalsRowFunction="custom" dataDxfId="22" totalsRowDxfId="21">
      <totalsRowFormula>SUM(M65:M67)</totalsRowFormula>
    </tableColumn>
    <tableColumn id="13" xr3:uid="{00000000-0010-0000-0700-00000D000000}" name="الشهر 11" totalsRowFunction="custom" dataDxfId="20" totalsRowDxfId="19">
      <totalsRowFormula>SUM(N65:N67)</totalsRowFormula>
    </tableColumn>
    <tableColumn id="14" xr3:uid="{00000000-0010-0000-0700-00000E000000}" name="الشهر 12" totalsRowFunction="custom" dataDxfId="18" totalsRowDxfId="17">
      <totalsRowFormula>SUM(O65:O67)</totalsRowFormula>
    </tableColumn>
  </tableColumns>
  <tableStyleInfo showFirstColumn="0" showLastColumn="0" showRowStripes="0" showColumnStripes="0"/>
  <extLst>
    <ext xmlns:x14="http://schemas.microsoft.com/office/spreadsheetml/2009/9/main" uri="{504A1905-F514-4f6f-8877-14C23A59335A}">
      <x14:table altTextSummary="أدخل أو قم بتعديل المصاريف الأخرى والأسعار والمبالغ الشهرية. يتم حساب الإجماليات شهرياً تلقائياً."/>
    </ext>
  </extLst>
</table>
</file>

<file path=xl/tables/table9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8000000}" name="الموظفون" displayName="الموظفون" ref="B4:O9" totalsRowShown="0" headerRowDxfId="16" dataDxfId="15" tableBorderDxfId="14">
  <autoFilter ref="B4:O9" xr:uid="{00000000-0009-0000-0100-000001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800-000001000000}" name="عناصر الموظفين" dataDxfId="13"/>
    <tableColumn id="2" xr3:uid="{00000000-0010-0000-0800-000002000000}" name="السعر" dataDxfId="12"/>
    <tableColumn id="3" xr3:uid="{00000000-0010-0000-0800-000003000000}" name="الشهر 1" dataDxfId="11"/>
    <tableColumn id="4" xr3:uid="{00000000-0010-0000-0800-000004000000}" name="الشهر 2" dataDxfId="10"/>
    <tableColumn id="5" xr3:uid="{00000000-0010-0000-0800-000005000000}" name="الشهر 3" dataDxfId="9"/>
    <tableColumn id="6" xr3:uid="{00000000-0010-0000-0800-000006000000}" name="الشهر 4" dataDxfId="8"/>
    <tableColumn id="7" xr3:uid="{00000000-0010-0000-0800-000007000000}" name="الشهر 5" dataDxfId="7"/>
    <tableColumn id="8" xr3:uid="{00000000-0010-0000-0800-000008000000}" name="الشهر 6" dataDxfId="6"/>
    <tableColumn id="9" xr3:uid="{00000000-0010-0000-0800-000009000000}" name="الشهر 7" dataDxfId="5"/>
    <tableColumn id="10" xr3:uid="{00000000-0010-0000-0800-00000A000000}" name="الشهر 8" dataDxfId="4"/>
    <tableColumn id="11" xr3:uid="{00000000-0010-0000-0800-00000B000000}" name="الشهر 9" dataDxfId="3"/>
    <tableColumn id="12" xr3:uid="{00000000-0010-0000-0800-00000C000000}" name="الشهر 10" dataDxfId="2"/>
    <tableColumn id="13" xr3:uid="{00000000-0010-0000-0800-00000D000000}" name="الشهر 11" dataDxfId="1"/>
    <tableColumn id="14" xr3:uid="{00000000-0010-0000-0800-00000E000000}" name="الشهر 12" dataDxfId="0"/>
  </tableColumns>
  <tableStyleInfo showFirstColumn="0" showLastColumn="0" showRowStripes="0" showColumnStripes="0"/>
  <extLst>
    <ext xmlns:x14="http://schemas.microsoft.com/office/spreadsheetml/2009/9/main" uri="{504A1905-F514-4f6f-8877-14C23A59335A}">
      <x14:table altTextSummary="أدخل أو قم بتعديل العناصر والأسعار. يتم حساب الإجماليات الشهرية تلقائياً من نسبة الموظفون في إجمالي المبيعات أو عدلها."/>
    </ext>
  </extLst>
</table>
</file>

<file path=xl/theme/theme11.xml><?xml version="1.0" encoding="utf-8"?>
<a:theme xmlns:a="http://schemas.openxmlformats.org/drawingml/2006/main" name="Office Theme">
  <a:themeElements>
    <a:clrScheme name="Custom 127">
      <a:dk1>
        <a:sysClr val="windowText" lastClr="000000"/>
      </a:dk1>
      <a:lt1>
        <a:sysClr val="window" lastClr="FFFFFF"/>
      </a:lt1>
      <a:dk2>
        <a:srgbClr val="000000"/>
      </a:dk2>
      <a:lt2>
        <a:srgbClr val="FFFFFF"/>
      </a:lt2>
      <a:accent1>
        <a:srgbClr val="06496B"/>
      </a:accent1>
      <a:accent2>
        <a:srgbClr val="327270"/>
      </a:accent2>
      <a:accent3>
        <a:srgbClr val="78BD9B"/>
      </a:accent3>
      <a:accent4>
        <a:srgbClr val="E2EEC0"/>
      </a:accent4>
      <a:accent5>
        <a:srgbClr val="A9D7A8"/>
      </a:accent5>
      <a:accent6>
        <a:srgbClr val="D26C6C"/>
      </a:accent6>
      <a:hlink>
        <a:srgbClr val="46A0C9"/>
      </a:hlink>
      <a:folHlink>
        <a:srgbClr val="9A60A2"/>
      </a:folHlink>
    </a:clrScheme>
    <a:fontScheme name="Custom 37">
      <a:majorFont>
        <a:latin typeface="Franklin Gothic Medium"/>
        <a:ea typeface=""/>
        <a:cs typeface=""/>
      </a:majorFont>
      <a:minorFont>
        <a:latin typeface="Franklin Gothic Book"/>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2.xml.rels>&#65279;<?xml version="1.0" encoding="utf-8"?><Relationships xmlns="http://schemas.openxmlformats.org/package/2006/relationships"><Relationship Type="http://schemas.openxmlformats.org/officeDocument/2006/relationships/printerSettings" Target="/xl/printerSettings/printerSettings12.bin" Id="rId1" /></Relationships>
</file>

<file path=xl/worksheets/_rels/sheet21.xml.rels>&#65279;<?xml version="1.0" encoding="utf-8"?><Relationships xmlns="http://schemas.openxmlformats.org/package/2006/relationships"><Relationship Type="http://schemas.openxmlformats.org/officeDocument/2006/relationships/table" Target="/xl/tables/table61.xml" Id="rId8" /><Relationship Type="http://schemas.openxmlformats.org/officeDocument/2006/relationships/table" Target="/xl/tables/table12.xml" Id="rId3" /><Relationship Type="http://schemas.openxmlformats.org/officeDocument/2006/relationships/table" Target="/xl/tables/table53.xml" Id="rId7" /><Relationship Type="http://schemas.openxmlformats.org/officeDocument/2006/relationships/drawing" Target="/xl/drawings/drawing11.xml" Id="rId2" /><Relationship Type="http://schemas.openxmlformats.org/officeDocument/2006/relationships/printerSettings" Target="/xl/printerSettings/printerSettings21.bin" Id="rId1" /><Relationship Type="http://schemas.openxmlformats.org/officeDocument/2006/relationships/table" Target="/xl/tables/table44.xml" Id="rId6" /><Relationship Type="http://schemas.openxmlformats.org/officeDocument/2006/relationships/table" Target="/xl/tables/table95.xml" Id="rId11" /><Relationship Type="http://schemas.openxmlformats.org/officeDocument/2006/relationships/table" Target="/xl/tables/table36.xml" Id="rId5" /><Relationship Type="http://schemas.openxmlformats.org/officeDocument/2006/relationships/table" Target="/xl/tables/table87.xml" Id="rId10" /><Relationship Type="http://schemas.openxmlformats.org/officeDocument/2006/relationships/table" Target="/xl/tables/table28.xml" Id="rId4" /><Relationship Type="http://schemas.openxmlformats.org/officeDocument/2006/relationships/table" Target="/xl/tables/table79.xml" Id="rId9" /></Relationships>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tint="-0.499984740745262"/>
  </sheetPr>
  <dimension ref="A1:B7"/>
  <sheetViews>
    <sheetView showGridLines="0" rightToLeft="1" tabSelected="1" zoomScaleNormal="100" zoomScalePageLayoutView="130" workbookViewId="0"/>
  </sheetViews>
  <sheetFormatPr defaultColWidth="8.85546875" defaultRowHeight="12.75" x14ac:dyDescent="0.2"/>
  <cols>
    <col min="1" max="1" width="2.42578125" style="194" customWidth="1"/>
    <col min="2" max="2" width="80.7109375" style="194" customWidth="1"/>
    <col min="3" max="3" width="2.7109375" style="194" customWidth="1"/>
    <col min="4" max="16384" width="8.85546875" style="194"/>
  </cols>
  <sheetData>
    <row r="1" spans="1:2" ht="19.5" x14ac:dyDescent="0.25">
      <c r="A1" s="193"/>
      <c r="B1" s="1" t="s">
        <v>0</v>
      </c>
    </row>
    <row r="2" spans="1:2" ht="30" customHeight="1" x14ac:dyDescent="0.2">
      <c r="A2" s="193"/>
      <c r="B2" s="2" t="s">
        <v>1</v>
      </c>
    </row>
    <row r="3" spans="1:2" ht="30" customHeight="1" x14ac:dyDescent="0.2">
      <c r="A3" s="193"/>
      <c r="B3" s="2" t="s">
        <v>2</v>
      </c>
    </row>
    <row r="4" spans="1:2" ht="30" customHeight="1" x14ac:dyDescent="0.2">
      <c r="A4" s="193"/>
      <c r="B4" s="2" t="s">
        <v>3</v>
      </c>
    </row>
    <row r="5" spans="1:2" ht="35.25" customHeight="1" x14ac:dyDescent="0.2">
      <c r="A5" s="193"/>
      <c r="B5" s="3" t="s">
        <v>4</v>
      </c>
    </row>
    <row r="6" spans="1:2" ht="42.75" x14ac:dyDescent="0.2">
      <c r="A6" s="193"/>
      <c r="B6" s="2" t="s">
        <v>5</v>
      </c>
    </row>
    <row r="7" spans="1:2" ht="67.5" customHeight="1" x14ac:dyDescent="0.2">
      <c r="A7" s="193"/>
      <c r="B7" s="2" t="s">
        <v>6</v>
      </c>
    </row>
  </sheetData>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4"/>
    <pageSetUpPr fitToPage="1"/>
  </sheetPr>
  <dimension ref="A1:U70"/>
  <sheetViews>
    <sheetView showGridLines="0" rightToLeft="1" zoomScaleNormal="100" zoomScalePageLayoutView="92" workbookViewId="0"/>
  </sheetViews>
  <sheetFormatPr defaultColWidth="8.85546875" defaultRowHeight="19.5" customHeight="1" x14ac:dyDescent="0.2"/>
  <cols>
    <col min="1" max="1" width="2.140625" style="204" customWidth="1"/>
    <col min="2" max="2" width="90.7109375" style="205" bestFit="1" customWidth="1"/>
    <col min="3" max="15" width="17.42578125" style="206" customWidth="1"/>
    <col min="16" max="16" width="0.7109375" style="206" hidden="1" customWidth="1"/>
    <col min="17" max="17" width="18.7109375" style="206" customWidth="1"/>
    <col min="18" max="18" width="2.28515625" style="206" customWidth="1"/>
    <col min="19" max="19" width="19.140625" style="206" customWidth="1"/>
    <col min="20" max="20" width="2.28515625" style="206" customWidth="1"/>
    <col min="21" max="16384" width="8.85546875" style="195"/>
  </cols>
  <sheetData>
    <row r="1" spans="1:21" ht="193.9" customHeight="1" x14ac:dyDescent="0.2">
      <c r="A1" s="4"/>
      <c r="B1" s="213"/>
      <c r="C1" s="213"/>
      <c r="D1" s="213"/>
      <c r="E1" s="213"/>
      <c r="F1" s="213"/>
      <c r="G1" s="213"/>
      <c r="H1" s="213"/>
      <c r="I1" s="213"/>
      <c r="J1" s="213"/>
      <c r="K1" s="213"/>
      <c r="L1" s="213"/>
      <c r="M1" s="213"/>
      <c r="N1" s="213"/>
      <c r="O1" s="213"/>
      <c r="P1" s="213"/>
      <c r="Q1" s="213"/>
      <c r="R1" s="213"/>
      <c r="S1" s="213"/>
      <c r="T1" s="213"/>
      <c r="U1" s="5"/>
    </row>
    <row r="2" spans="1:21" s="196" customFormat="1" ht="49.9" customHeight="1" x14ac:dyDescent="0.2">
      <c r="A2" s="6"/>
      <c r="B2" s="7" t="s">
        <v>8</v>
      </c>
      <c r="C2" s="8" t="s">
        <v>53</v>
      </c>
      <c r="D2" s="8" t="s">
        <v>54</v>
      </c>
      <c r="E2" s="8" t="s">
        <v>55</v>
      </c>
      <c r="F2" s="8" t="s">
        <v>56</v>
      </c>
      <c r="G2" s="8" t="s">
        <v>57</v>
      </c>
      <c r="H2" s="8" t="s">
        <v>58</v>
      </c>
      <c r="I2" s="8" t="s">
        <v>59</v>
      </c>
      <c r="J2" s="8" t="s">
        <v>60</v>
      </c>
      <c r="K2" s="8" t="s">
        <v>61</v>
      </c>
      <c r="L2" s="8" t="s">
        <v>62</v>
      </c>
      <c r="M2" s="8" t="s">
        <v>63</v>
      </c>
      <c r="N2" s="8" t="s">
        <v>64</v>
      </c>
      <c r="O2" s="8" t="s">
        <v>65</v>
      </c>
      <c r="P2" s="9"/>
      <c r="Q2" s="214" t="s">
        <v>66</v>
      </c>
      <c r="R2" s="215"/>
      <c r="S2" s="215"/>
      <c r="T2" s="215"/>
      <c r="U2" s="10"/>
    </row>
    <row r="3" spans="1:21" s="197" customFormat="1" ht="49.9" customHeight="1" x14ac:dyDescent="0.2">
      <c r="A3" s="6"/>
      <c r="B3" s="11" t="s">
        <v>67</v>
      </c>
      <c r="C3" s="12" t="s">
        <v>8</v>
      </c>
      <c r="D3" s="186">
        <v>750</v>
      </c>
      <c r="E3" s="186">
        <v>200</v>
      </c>
      <c r="F3" s="186">
        <v>500</v>
      </c>
      <c r="G3" s="186">
        <v>1500</v>
      </c>
      <c r="H3" s="186">
        <v>1200</v>
      </c>
      <c r="I3" s="186">
        <v>1500</v>
      </c>
      <c r="J3" s="186">
        <v>1500</v>
      </c>
      <c r="K3" s="186">
        <v>1800</v>
      </c>
      <c r="L3" s="186">
        <v>2000</v>
      </c>
      <c r="M3" s="186">
        <v>2000</v>
      </c>
      <c r="N3" s="186">
        <v>2000</v>
      </c>
      <c r="O3" s="186">
        <v>2000</v>
      </c>
      <c r="P3" s="13"/>
      <c r="Q3" s="216">
        <f>SUM(D3:O3)</f>
        <v>16950</v>
      </c>
      <c r="R3" s="217"/>
      <c r="S3" s="217"/>
      <c r="T3" s="217"/>
      <c r="U3" s="14"/>
    </row>
    <row r="4" spans="1:21" s="198" customFormat="1" ht="15" hidden="1" customHeight="1" x14ac:dyDescent="0.2">
      <c r="A4" s="15" t="s">
        <v>7</v>
      </c>
      <c r="B4" s="16" t="s">
        <v>9</v>
      </c>
      <c r="C4" s="17" t="s">
        <v>53</v>
      </c>
      <c r="D4" s="17" t="s">
        <v>54</v>
      </c>
      <c r="E4" s="17" t="s">
        <v>55</v>
      </c>
      <c r="F4" s="17" t="s">
        <v>56</v>
      </c>
      <c r="G4" s="17" t="s">
        <v>57</v>
      </c>
      <c r="H4" s="17" t="s">
        <v>58</v>
      </c>
      <c r="I4" s="17" t="s">
        <v>59</v>
      </c>
      <c r="J4" s="17" t="s">
        <v>60</v>
      </c>
      <c r="K4" s="17" t="s">
        <v>61</v>
      </c>
      <c r="L4" s="17" t="s">
        <v>62</v>
      </c>
      <c r="M4" s="17" t="s">
        <v>63</v>
      </c>
      <c r="N4" s="17" t="s">
        <v>64</v>
      </c>
      <c r="O4" s="17" t="s">
        <v>65</v>
      </c>
      <c r="P4" s="18"/>
      <c r="Q4" s="19"/>
      <c r="R4" s="20"/>
      <c r="S4" s="21"/>
      <c r="T4" s="20"/>
      <c r="U4" s="22"/>
    </row>
    <row r="5" spans="1:21" s="199" customFormat="1" ht="49.9" customHeight="1" x14ac:dyDescent="0.2">
      <c r="A5" s="4"/>
      <c r="B5" s="23" t="s">
        <v>10</v>
      </c>
      <c r="C5" s="24"/>
      <c r="D5" s="25">
        <f t="shared" ref="D5:O5" si="0">D11+D36+D44+D51</f>
        <v>1.1000000000000001</v>
      </c>
      <c r="E5" s="25">
        <f t="shared" si="0"/>
        <v>1.1000000000000001</v>
      </c>
      <c r="F5" s="25">
        <f>F11+F36+F44+F51</f>
        <v>1.1000000000000001</v>
      </c>
      <c r="G5" s="25">
        <f t="shared" si="0"/>
        <v>1.1000000000000001</v>
      </c>
      <c r="H5" s="25">
        <f t="shared" si="0"/>
        <v>1.1000000000000001</v>
      </c>
      <c r="I5" s="25">
        <f t="shared" si="0"/>
        <v>1.1000000000000001</v>
      </c>
      <c r="J5" s="25">
        <f t="shared" si="0"/>
        <v>1.1000000000000001</v>
      </c>
      <c r="K5" s="25">
        <f t="shared" si="0"/>
        <v>1.1000000000000001</v>
      </c>
      <c r="L5" s="25">
        <f t="shared" si="0"/>
        <v>0.85000000000000009</v>
      </c>
      <c r="M5" s="25">
        <f t="shared" si="0"/>
        <v>0.85000000000000009</v>
      </c>
      <c r="N5" s="25">
        <f t="shared" si="0"/>
        <v>0.85000000000000009</v>
      </c>
      <c r="O5" s="25">
        <f t="shared" si="0"/>
        <v>0.85000000000000009</v>
      </c>
      <c r="P5" s="26"/>
      <c r="Q5" s="220"/>
      <c r="R5" s="221"/>
      <c r="S5" s="221"/>
      <c r="T5" s="221"/>
      <c r="U5" s="27"/>
    </row>
    <row r="6" spans="1:21" s="200" customFormat="1" ht="49.9" customHeight="1" x14ac:dyDescent="0.3">
      <c r="A6" s="28"/>
      <c r="B6" s="29" t="s">
        <v>11</v>
      </c>
      <c r="C6" s="30">
        <v>5</v>
      </c>
      <c r="D6" s="30">
        <f t="shared" ref="D6:O6" si="1">+$C$6</f>
        <v>5</v>
      </c>
      <c r="E6" s="30">
        <f t="shared" si="1"/>
        <v>5</v>
      </c>
      <c r="F6" s="30">
        <f t="shared" si="1"/>
        <v>5</v>
      </c>
      <c r="G6" s="30">
        <f t="shared" si="1"/>
        <v>5</v>
      </c>
      <c r="H6" s="30">
        <f t="shared" si="1"/>
        <v>5</v>
      </c>
      <c r="I6" s="30">
        <f t="shared" si="1"/>
        <v>5</v>
      </c>
      <c r="J6" s="30">
        <f t="shared" si="1"/>
        <v>5</v>
      </c>
      <c r="K6" s="30">
        <f t="shared" si="1"/>
        <v>5</v>
      </c>
      <c r="L6" s="30">
        <f t="shared" si="1"/>
        <v>5</v>
      </c>
      <c r="M6" s="30">
        <f t="shared" si="1"/>
        <v>5</v>
      </c>
      <c r="N6" s="30">
        <f t="shared" si="1"/>
        <v>5</v>
      </c>
      <c r="O6" s="30">
        <f t="shared" si="1"/>
        <v>5</v>
      </c>
      <c r="P6" s="31"/>
      <c r="Q6" s="222"/>
      <c r="R6" s="223"/>
      <c r="S6" s="223"/>
      <c r="T6" s="223"/>
      <c r="U6" s="32"/>
    </row>
    <row r="7" spans="1:21" s="197" customFormat="1" ht="49.9" customHeight="1" x14ac:dyDescent="0.2">
      <c r="A7" s="33"/>
      <c r="B7" s="34" t="s">
        <v>12</v>
      </c>
      <c r="C7" s="35"/>
      <c r="D7" s="36">
        <f t="shared" ref="D7:O7" si="2">$C$6*D6</f>
        <v>25</v>
      </c>
      <c r="E7" s="36">
        <f t="shared" si="2"/>
        <v>25</v>
      </c>
      <c r="F7" s="36">
        <f t="shared" si="2"/>
        <v>25</v>
      </c>
      <c r="G7" s="36">
        <f t="shared" si="2"/>
        <v>25</v>
      </c>
      <c r="H7" s="36">
        <f t="shared" si="2"/>
        <v>25</v>
      </c>
      <c r="I7" s="36">
        <f t="shared" si="2"/>
        <v>25</v>
      </c>
      <c r="J7" s="36">
        <f t="shared" si="2"/>
        <v>25</v>
      </c>
      <c r="K7" s="36">
        <f t="shared" si="2"/>
        <v>25</v>
      </c>
      <c r="L7" s="36">
        <f t="shared" si="2"/>
        <v>25</v>
      </c>
      <c r="M7" s="36">
        <f t="shared" si="2"/>
        <v>25</v>
      </c>
      <c r="N7" s="36">
        <f t="shared" si="2"/>
        <v>25</v>
      </c>
      <c r="O7" s="36">
        <f t="shared" si="2"/>
        <v>25</v>
      </c>
      <c r="P7" s="37"/>
      <c r="Q7" s="38">
        <f>SUM('ميزانية القناة التسويقية'!$D7:$O7)</f>
        <v>300</v>
      </c>
      <c r="R7" s="39"/>
      <c r="S7" s="39"/>
      <c r="T7" s="39"/>
      <c r="U7" s="40"/>
    </row>
    <row r="8" spans="1:21" s="197" customFormat="1" ht="49.9" customHeight="1" x14ac:dyDescent="0.2">
      <c r="A8" s="33"/>
      <c r="B8" s="29" t="s">
        <v>13</v>
      </c>
      <c r="C8" s="41">
        <v>1E-3</v>
      </c>
      <c r="D8" s="42">
        <f t="shared" ref="D8:O8" si="3">D3*$C$8</f>
        <v>0.75</v>
      </c>
      <c r="E8" s="42">
        <f t="shared" si="3"/>
        <v>0.2</v>
      </c>
      <c r="F8" s="42">
        <f t="shared" si="3"/>
        <v>0.5</v>
      </c>
      <c r="G8" s="42">
        <f t="shared" si="3"/>
        <v>1.5</v>
      </c>
      <c r="H8" s="42">
        <f t="shared" si="3"/>
        <v>1.2</v>
      </c>
      <c r="I8" s="42">
        <f t="shared" si="3"/>
        <v>1.5</v>
      </c>
      <c r="J8" s="42">
        <f t="shared" si="3"/>
        <v>1.5</v>
      </c>
      <c r="K8" s="42">
        <f t="shared" si="3"/>
        <v>1.8</v>
      </c>
      <c r="L8" s="42">
        <f t="shared" si="3"/>
        <v>2</v>
      </c>
      <c r="M8" s="42">
        <f t="shared" si="3"/>
        <v>2</v>
      </c>
      <c r="N8" s="42">
        <f t="shared" si="3"/>
        <v>2</v>
      </c>
      <c r="O8" s="42">
        <f t="shared" si="3"/>
        <v>2</v>
      </c>
      <c r="P8" s="37"/>
      <c r="Q8" s="191">
        <f>SUM('ميزانية القناة التسويقية'!$D8:$O8)</f>
        <v>16.950000000000003</v>
      </c>
      <c r="R8" s="43"/>
      <c r="S8" s="43"/>
      <c r="T8" s="43"/>
      <c r="U8" s="40"/>
    </row>
    <row r="9" spans="1:21" s="197" customFormat="1" ht="49.9" customHeight="1" x14ac:dyDescent="0.2">
      <c r="A9" s="33"/>
      <c r="B9" s="44" t="s">
        <v>68</v>
      </c>
      <c r="C9" s="45"/>
      <c r="D9" s="46">
        <f>SUM(D7:D8)</f>
        <v>25.75</v>
      </c>
      <c r="E9" s="46">
        <f t="shared" ref="E9:O9" si="4">SUM(E7:E8)</f>
        <v>25.2</v>
      </c>
      <c r="F9" s="46">
        <f t="shared" si="4"/>
        <v>25.5</v>
      </c>
      <c r="G9" s="46">
        <f t="shared" si="4"/>
        <v>26.5</v>
      </c>
      <c r="H9" s="46">
        <f t="shared" si="4"/>
        <v>26.2</v>
      </c>
      <c r="I9" s="46">
        <f t="shared" si="4"/>
        <v>26.5</v>
      </c>
      <c r="J9" s="46">
        <f t="shared" si="4"/>
        <v>26.5</v>
      </c>
      <c r="K9" s="46">
        <f t="shared" si="4"/>
        <v>26.8</v>
      </c>
      <c r="L9" s="46">
        <f t="shared" si="4"/>
        <v>27</v>
      </c>
      <c r="M9" s="46">
        <f t="shared" si="4"/>
        <v>27</v>
      </c>
      <c r="N9" s="46">
        <f t="shared" si="4"/>
        <v>27</v>
      </c>
      <c r="O9" s="46">
        <f t="shared" si="4"/>
        <v>27</v>
      </c>
      <c r="P9" s="47"/>
      <c r="Q9" s="38">
        <f>SUM(Q7:Q8)</f>
        <v>316.95</v>
      </c>
      <c r="R9" s="48"/>
      <c r="S9" s="49"/>
      <c r="T9" s="50"/>
      <c r="U9" s="40"/>
    </row>
    <row r="10" spans="1:21" s="201" customFormat="1" ht="49.9" customHeight="1" x14ac:dyDescent="0.2">
      <c r="A10" s="51"/>
      <c r="B10" s="52" t="s">
        <v>14</v>
      </c>
      <c r="C10" s="8" t="s">
        <v>53</v>
      </c>
      <c r="D10" s="8" t="s">
        <v>54</v>
      </c>
      <c r="E10" s="8" t="s">
        <v>55</v>
      </c>
      <c r="F10" s="8" t="s">
        <v>56</v>
      </c>
      <c r="G10" s="8" t="s">
        <v>57</v>
      </c>
      <c r="H10" s="8" t="s">
        <v>58</v>
      </c>
      <c r="I10" s="8" t="s">
        <v>59</v>
      </c>
      <c r="J10" s="8" t="s">
        <v>60</v>
      </c>
      <c r="K10" s="8" t="s">
        <v>61</v>
      </c>
      <c r="L10" s="8" t="s">
        <v>62</v>
      </c>
      <c r="M10" s="8" t="s">
        <v>63</v>
      </c>
      <c r="N10" s="8" t="s">
        <v>64</v>
      </c>
      <c r="O10" s="8" t="s">
        <v>65</v>
      </c>
      <c r="P10" s="53"/>
      <c r="Q10" s="54"/>
      <c r="R10" s="55"/>
      <c r="S10" s="55"/>
      <c r="T10" s="56"/>
      <c r="U10" s="57"/>
    </row>
    <row r="11" spans="1:21" s="200" customFormat="1" ht="49.9" customHeight="1" x14ac:dyDescent="0.3">
      <c r="A11" s="28"/>
      <c r="B11" s="58" t="s">
        <v>15</v>
      </c>
      <c r="C11" s="59"/>
      <c r="D11" s="60">
        <v>1</v>
      </c>
      <c r="E11" s="60">
        <v>1</v>
      </c>
      <c r="F11" s="60">
        <v>0.75</v>
      </c>
      <c r="G11" s="60">
        <v>0.4</v>
      </c>
      <c r="H11" s="60">
        <v>0.33</v>
      </c>
      <c r="I11" s="60">
        <v>0.25</v>
      </c>
      <c r="J11" s="60">
        <v>0.2</v>
      </c>
      <c r="K11" s="60">
        <v>0.1</v>
      </c>
      <c r="L11" s="60">
        <v>0.05</v>
      </c>
      <c r="M11" s="60">
        <v>0.05</v>
      </c>
      <c r="N11" s="60">
        <v>0.05</v>
      </c>
      <c r="O11" s="60">
        <v>0.05</v>
      </c>
      <c r="P11" s="61"/>
      <c r="Q11" s="62"/>
      <c r="R11" s="63"/>
      <c r="S11" s="63"/>
      <c r="T11" s="64"/>
      <c r="U11" s="32"/>
    </row>
    <row r="12" spans="1:21" s="197" customFormat="1" ht="49.9" customHeight="1" x14ac:dyDescent="0.2">
      <c r="A12" s="33"/>
      <c r="B12" s="65" t="s">
        <v>16</v>
      </c>
      <c r="C12" s="66"/>
      <c r="D12" s="67">
        <v>1</v>
      </c>
      <c r="E12" s="67">
        <v>0.5</v>
      </c>
      <c r="F12" s="67">
        <v>0.5</v>
      </c>
      <c r="G12" s="67">
        <v>0.5</v>
      </c>
      <c r="H12" s="67">
        <v>0.5</v>
      </c>
      <c r="I12" s="67">
        <v>0.5</v>
      </c>
      <c r="J12" s="67">
        <v>0.5</v>
      </c>
      <c r="K12" s="67">
        <v>0.5</v>
      </c>
      <c r="L12" s="67">
        <v>0.5</v>
      </c>
      <c r="M12" s="67">
        <v>0.5</v>
      </c>
      <c r="N12" s="67">
        <v>0.5</v>
      </c>
      <c r="O12" s="67">
        <v>0.5</v>
      </c>
      <c r="P12" s="68"/>
      <c r="Q12" s="69"/>
      <c r="R12" s="70"/>
      <c r="S12" s="70"/>
      <c r="T12" s="70"/>
      <c r="U12" s="40"/>
    </row>
    <row r="13" spans="1:21" s="197" customFormat="1" ht="49.9" customHeight="1" x14ac:dyDescent="0.2">
      <c r="A13" s="33"/>
      <c r="B13" s="29" t="s">
        <v>11</v>
      </c>
      <c r="C13" s="30">
        <v>3</v>
      </c>
      <c r="D13" s="30">
        <f t="shared" ref="D13:O13" si="5">$C$13*D12</f>
        <v>3</v>
      </c>
      <c r="E13" s="30">
        <f t="shared" si="5"/>
        <v>1.5</v>
      </c>
      <c r="F13" s="30">
        <f t="shared" si="5"/>
        <v>1.5</v>
      </c>
      <c r="G13" s="30">
        <f t="shared" si="5"/>
        <v>1.5</v>
      </c>
      <c r="H13" s="30">
        <f t="shared" si="5"/>
        <v>1.5</v>
      </c>
      <c r="I13" s="30">
        <f t="shared" si="5"/>
        <v>1.5</v>
      </c>
      <c r="J13" s="30">
        <f t="shared" si="5"/>
        <v>1.5</v>
      </c>
      <c r="K13" s="30">
        <f t="shared" si="5"/>
        <v>1.5</v>
      </c>
      <c r="L13" s="30">
        <f t="shared" si="5"/>
        <v>1.5</v>
      </c>
      <c r="M13" s="30">
        <f t="shared" si="5"/>
        <v>1.5</v>
      </c>
      <c r="N13" s="30">
        <f t="shared" si="5"/>
        <v>1.5</v>
      </c>
      <c r="O13" s="30">
        <f t="shared" si="5"/>
        <v>1.5</v>
      </c>
      <c r="P13" s="71"/>
      <c r="Q13" s="191">
        <f>SUM('ميزانية القناة التسويقية'!$D13:$O13)</f>
        <v>19.5</v>
      </c>
      <c r="R13" s="72"/>
      <c r="S13" s="72"/>
      <c r="T13" s="72"/>
      <c r="U13" s="40"/>
    </row>
    <row r="14" spans="1:21" s="197" customFormat="1" ht="49.9" customHeight="1" x14ac:dyDescent="0.2">
      <c r="A14" s="33"/>
      <c r="B14" s="65" t="s">
        <v>17</v>
      </c>
      <c r="C14" s="66"/>
      <c r="D14" s="66">
        <v>25</v>
      </c>
      <c r="E14" s="66">
        <v>10</v>
      </c>
      <c r="F14" s="66">
        <v>25</v>
      </c>
      <c r="G14" s="66">
        <v>10</v>
      </c>
      <c r="H14" s="66">
        <v>25</v>
      </c>
      <c r="I14" s="66">
        <v>10</v>
      </c>
      <c r="J14" s="66">
        <v>25</v>
      </c>
      <c r="K14" s="66">
        <v>10</v>
      </c>
      <c r="L14" s="66">
        <v>25</v>
      </c>
      <c r="M14" s="66">
        <v>10</v>
      </c>
      <c r="N14" s="66">
        <v>25</v>
      </c>
      <c r="O14" s="66">
        <v>10</v>
      </c>
      <c r="P14" s="68"/>
      <c r="Q14" s="189">
        <f>SUM('ميزانية القناة التسويقية'!$D14:$O14)</f>
        <v>210</v>
      </c>
      <c r="R14" s="73"/>
      <c r="S14" s="73"/>
      <c r="T14" s="73"/>
      <c r="U14" s="40"/>
    </row>
    <row r="15" spans="1:21" s="197" customFormat="1" ht="49.9" customHeight="1" x14ac:dyDescent="0.2">
      <c r="A15" s="33"/>
      <c r="B15" s="29" t="s">
        <v>13</v>
      </c>
      <c r="C15" s="41">
        <v>1E-3</v>
      </c>
      <c r="D15" s="42">
        <f t="shared" ref="D15:O15" si="6">$C$15*D3*D11*D12</f>
        <v>0.75</v>
      </c>
      <c r="E15" s="42">
        <f t="shared" si="6"/>
        <v>0.1</v>
      </c>
      <c r="F15" s="42">
        <f t="shared" si="6"/>
        <v>0.1875</v>
      </c>
      <c r="G15" s="42">
        <f t="shared" si="6"/>
        <v>0.30000000000000004</v>
      </c>
      <c r="H15" s="42">
        <f t="shared" si="6"/>
        <v>0.19800000000000001</v>
      </c>
      <c r="I15" s="42">
        <f t="shared" si="6"/>
        <v>0.1875</v>
      </c>
      <c r="J15" s="42">
        <f t="shared" si="6"/>
        <v>0.15000000000000002</v>
      </c>
      <c r="K15" s="42">
        <f t="shared" si="6"/>
        <v>9.0000000000000011E-2</v>
      </c>
      <c r="L15" s="42">
        <f t="shared" si="6"/>
        <v>0.05</v>
      </c>
      <c r="M15" s="42">
        <f t="shared" si="6"/>
        <v>0.05</v>
      </c>
      <c r="N15" s="42">
        <f t="shared" si="6"/>
        <v>0.05</v>
      </c>
      <c r="O15" s="42">
        <f t="shared" si="6"/>
        <v>0.05</v>
      </c>
      <c r="P15" s="71"/>
      <c r="Q15" s="191">
        <f>SUM('ميزانية القناة التسويقية'!$D15:$O15)</f>
        <v>2.1629999999999998</v>
      </c>
      <c r="R15" s="72"/>
      <c r="S15" s="72"/>
      <c r="T15" s="72"/>
      <c r="U15" s="40"/>
    </row>
    <row r="16" spans="1:21" s="197" customFormat="1" ht="49.9" customHeight="1" x14ac:dyDescent="0.2">
      <c r="A16" s="33"/>
      <c r="B16" s="65" t="s">
        <v>18</v>
      </c>
      <c r="C16" s="66"/>
      <c r="D16" s="66">
        <v>25</v>
      </c>
      <c r="E16" s="66">
        <v>10</v>
      </c>
      <c r="F16" s="66">
        <v>25</v>
      </c>
      <c r="G16" s="66">
        <v>10</v>
      </c>
      <c r="H16" s="66">
        <v>25</v>
      </c>
      <c r="I16" s="66">
        <v>10</v>
      </c>
      <c r="J16" s="66">
        <v>25</v>
      </c>
      <c r="K16" s="66">
        <v>10</v>
      </c>
      <c r="L16" s="66">
        <v>25</v>
      </c>
      <c r="M16" s="66">
        <v>10</v>
      </c>
      <c r="N16" s="66">
        <v>25</v>
      </c>
      <c r="O16" s="66">
        <v>10</v>
      </c>
      <c r="P16" s="74"/>
      <c r="Q16" s="189">
        <f>SUM('ميزانية القناة التسويقية'!$D16:$O16)</f>
        <v>210</v>
      </c>
      <c r="R16" s="73"/>
      <c r="S16" s="73"/>
      <c r="T16" s="73"/>
      <c r="U16" s="40"/>
    </row>
    <row r="17" spans="1:21" s="202" customFormat="1" ht="49.9" customHeight="1" x14ac:dyDescent="0.2">
      <c r="A17" s="75"/>
      <c r="B17" s="76" t="s">
        <v>69</v>
      </c>
      <c r="C17" s="77"/>
      <c r="D17" s="192">
        <f>SUM(D13:D16)</f>
        <v>53.75</v>
      </c>
      <c r="E17" s="192">
        <f>SUM(E13:E16)</f>
        <v>21.6</v>
      </c>
      <c r="F17" s="192">
        <f t="shared" ref="F17:O17" si="7">SUM(F13:F16)</f>
        <v>51.6875</v>
      </c>
      <c r="G17" s="192">
        <f t="shared" si="7"/>
        <v>21.8</v>
      </c>
      <c r="H17" s="192">
        <f t="shared" si="7"/>
        <v>51.698</v>
      </c>
      <c r="I17" s="192">
        <f t="shared" si="7"/>
        <v>21.6875</v>
      </c>
      <c r="J17" s="192">
        <f t="shared" si="7"/>
        <v>51.65</v>
      </c>
      <c r="K17" s="192">
        <f t="shared" si="7"/>
        <v>21.59</v>
      </c>
      <c r="L17" s="192">
        <f t="shared" si="7"/>
        <v>51.55</v>
      </c>
      <c r="M17" s="192">
        <f t="shared" si="7"/>
        <v>21.55</v>
      </c>
      <c r="N17" s="192">
        <f t="shared" si="7"/>
        <v>51.55</v>
      </c>
      <c r="O17" s="192">
        <f t="shared" si="7"/>
        <v>21.55</v>
      </c>
      <c r="P17" s="78"/>
      <c r="Q17" s="191">
        <f>SUM(Q13:Q16)</f>
        <v>441.66300000000001</v>
      </c>
      <c r="R17" s="79"/>
      <c r="S17" s="80"/>
      <c r="T17" s="79"/>
      <c r="U17" s="81"/>
    </row>
    <row r="18" spans="1:21" s="197" customFormat="1" ht="49.9" customHeight="1" x14ac:dyDescent="0.2">
      <c r="A18" s="6"/>
      <c r="B18" s="52" t="s">
        <v>19</v>
      </c>
      <c r="C18" s="8" t="s">
        <v>53</v>
      </c>
      <c r="D18" s="8" t="s">
        <v>54</v>
      </c>
      <c r="E18" s="8" t="s">
        <v>55</v>
      </c>
      <c r="F18" s="8" t="s">
        <v>56</v>
      </c>
      <c r="G18" s="8" t="s">
        <v>57</v>
      </c>
      <c r="H18" s="8" t="s">
        <v>58</v>
      </c>
      <c r="I18" s="8" t="s">
        <v>59</v>
      </c>
      <c r="J18" s="8" t="s">
        <v>60</v>
      </c>
      <c r="K18" s="8" t="s">
        <v>61</v>
      </c>
      <c r="L18" s="8" t="s">
        <v>62</v>
      </c>
      <c r="M18" s="8" t="s">
        <v>63</v>
      </c>
      <c r="N18" s="8" t="s">
        <v>64</v>
      </c>
      <c r="O18" s="8" t="s">
        <v>65</v>
      </c>
      <c r="P18" s="82"/>
      <c r="Q18" s="83"/>
      <c r="R18" s="84"/>
      <c r="S18" s="84"/>
      <c r="T18" s="84"/>
      <c r="U18" s="40"/>
    </row>
    <row r="19" spans="1:21" s="197" customFormat="1" ht="49.9" customHeight="1" x14ac:dyDescent="0.2">
      <c r="A19" s="33"/>
      <c r="B19" s="85" t="s">
        <v>20</v>
      </c>
      <c r="C19" s="61"/>
      <c r="D19" s="60">
        <v>0.25</v>
      </c>
      <c r="E19" s="60">
        <v>0.25</v>
      </c>
      <c r="F19" s="60">
        <v>0.25</v>
      </c>
      <c r="G19" s="60">
        <v>0.25</v>
      </c>
      <c r="H19" s="60">
        <v>0.25</v>
      </c>
      <c r="I19" s="60">
        <v>0.25</v>
      </c>
      <c r="J19" s="60">
        <v>0.25</v>
      </c>
      <c r="K19" s="60">
        <v>0.25</v>
      </c>
      <c r="L19" s="60">
        <v>0.25</v>
      </c>
      <c r="M19" s="60">
        <v>0.25</v>
      </c>
      <c r="N19" s="60">
        <v>0.25</v>
      </c>
      <c r="O19" s="60">
        <v>0.25</v>
      </c>
      <c r="P19" s="86"/>
      <c r="Q19" s="87"/>
      <c r="R19" s="88"/>
      <c r="S19" s="89"/>
      <c r="T19" s="88"/>
      <c r="U19" s="40"/>
    </row>
    <row r="20" spans="1:21" s="197" customFormat="1" ht="49.9" customHeight="1" x14ac:dyDescent="0.2">
      <c r="A20" s="33"/>
      <c r="B20" s="29" t="s">
        <v>11</v>
      </c>
      <c r="C20" s="30">
        <v>1</v>
      </c>
      <c r="D20" s="30">
        <f t="shared" ref="D20:O20" si="8">$C$20*D19</f>
        <v>0.25</v>
      </c>
      <c r="E20" s="30">
        <f t="shared" si="8"/>
        <v>0.25</v>
      </c>
      <c r="F20" s="30">
        <f t="shared" si="8"/>
        <v>0.25</v>
      </c>
      <c r="G20" s="30">
        <f t="shared" si="8"/>
        <v>0.25</v>
      </c>
      <c r="H20" s="30">
        <f t="shared" si="8"/>
        <v>0.25</v>
      </c>
      <c r="I20" s="30">
        <f t="shared" si="8"/>
        <v>0.25</v>
      </c>
      <c r="J20" s="30">
        <f t="shared" si="8"/>
        <v>0.25</v>
      </c>
      <c r="K20" s="30">
        <f t="shared" si="8"/>
        <v>0.25</v>
      </c>
      <c r="L20" s="30">
        <f t="shared" si="8"/>
        <v>0.25</v>
      </c>
      <c r="M20" s="30">
        <f t="shared" si="8"/>
        <v>0.25</v>
      </c>
      <c r="N20" s="30">
        <f t="shared" si="8"/>
        <v>0.25</v>
      </c>
      <c r="O20" s="30">
        <f t="shared" si="8"/>
        <v>0.25</v>
      </c>
      <c r="P20" s="30"/>
      <c r="Q20" s="90">
        <f>SUM('ميزانية القناة التسويقية'!$D20:$O20)</f>
        <v>3</v>
      </c>
      <c r="R20" s="91"/>
      <c r="S20" s="91"/>
      <c r="T20" s="91"/>
      <c r="U20" s="40"/>
    </row>
    <row r="21" spans="1:21" s="197" customFormat="1" ht="49.9" customHeight="1" x14ac:dyDescent="0.2">
      <c r="A21" s="33"/>
      <c r="B21" s="65" t="s">
        <v>21</v>
      </c>
      <c r="C21" s="66"/>
      <c r="D21" s="66">
        <v>500</v>
      </c>
      <c r="E21" s="66"/>
      <c r="F21" s="66"/>
      <c r="G21" s="66"/>
      <c r="H21" s="66"/>
      <c r="I21" s="66"/>
      <c r="J21" s="66"/>
      <c r="K21" s="66"/>
      <c r="L21" s="66"/>
      <c r="M21" s="66"/>
      <c r="N21" s="66"/>
      <c r="O21" s="66"/>
      <c r="P21" s="66"/>
      <c r="Q21" s="92">
        <f>SUM('ميزانية القناة التسويقية'!$D21:$O21)</f>
        <v>500</v>
      </c>
      <c r="R21" s="93"/>
      <c r="S21" s="93"/>
      <c r="T21" s="93"/>
      <c r="U21" s="40"/>
    </row>
    <row r="22" spans="1:21" s="197" customFormat="1" ht="49.9" customHeight="1" x14ac:dyDescent="0.2">
      <c r="A22" s="33"/>
      <c r="B22" s="29" t="s">
        <v>22</v>
      </c>
      <c r="C22" s="30"/>
      <c r="D22" s="30">
        <v>10</v>
      </c>
      <c r="E22" s="30">
        <v>10</v>
      </c>
      <c r="F22" s="30">
        <v>10</v>
      </c>
      <c r="G22" s="30">
        <v>10</v>
      </c>
      <c r="H22" s="30">
        <v>10</v>
      </c>
      <c r="I22" s="30">
        <v>10</v>
      </c>
      <c r="J22" s="30">
        <v>10</v>
      </c>
      <c r="K22" s="30">
        <v>10</v>
      </c>
      <c r="L22" s="30">
        <v>10</v>
      </c>
      <c r="M22" s="30">
        <v>10</v>
      </c>
      <c r="N22" s="30">
        <v>10</v>
      </c>
      <c r="O22" s="30">
        <v>10</v>
      </c>
      <c r="P22" s="42"/>
      <c r="Q22" s="90">
        <f>SUM('ميزانية القناة التسويقية'!$D22:$O22)</f>
        <v>120</v>
      </c>
      <c r="R22" s="91"/>
      <c r="S22" s="91"/>
      <c r="T22" s="91"/>
      <c r="U22" s="40"/>
    </row>
    <row r="23" spans="1:21" s="197" customFormat="1" ht="49.9" customHeight="1" x14ac:dyDescent="0.2">
      <c r="A23" s="33"/>
      <c r="B23" s="65" t="s">
        <v>23</v>
      </c>
      <c r="C23" s="66"/>
      <c r="D23" s="66">
        <v>25</v>
      </c>
      <c r="E23" s="66"/>
      <c r="F23" s="66"/>
      <c r="G23" s="66"/>
      <c r="H23" s="66"/>
      <c r="I23" s="66"/>
      <c r="J23" s="66"/>
      <c r="K23" s="66"/>
      <c r="L23" s="66"/>
      <c r="M23" s="66"/>
      <c r="N23" s="66">
        <v>25</v>
      </c>
      <c r="O23" s="66"/>
      <c r="P23" s="94"/>
      <c r="Q23" s="92">
        <f>SUM('ميزانية القناة التسويقية'!$D23:$O23)</f>
        <v>50</v>
      </c>
      <c r="R23" s="93"/>
      <c r="S23" s="93"/>
      <c r="T23" s="93"/>
      <c r="U23" s="40"/>
    </row>
    <row r="24" spans="1:21" s="197" customFormat="1" ht="49.9" customHeight="1" x14ac:dyDescent="0.2">
      <c r="A24" s="33"/>
      <c r="B24" s="29" t="s">
        <v>24</v>
      </c>
      <c r="C24" s="30"/>
      <c r="D24" s="30"/>
      <c r="E24" s="30">
        <v>100</v>
      </c>
      <c r="F24" s="30"/>
      <c r="G24" s="30">
        <v>100</v>
      </c>
      <c r="H24" s="30"/>
      <c r="I24" s="30">
        <v>100</v>
      </c>
      <c r="J24" s="30"/>
      <c r="K24" s="30">
        <v>100</v>
      </c>
      <c r="L24" s="30"/>
      <c r="M24" s="30">
        <v>100</v>
      </c>
      <c r="N24" s="30"/>
      <c r="O24" s="30">
        <v>100</v>
      </c>
      <c r="P24" s="42"/>
      <c r="Q24" s="90">
        <f>SUM('ميزانية القناة التسويقية'!$D24:$O24)</f>
        <v>600</v>
      </c>
      <c r="R24" s="91"/>
      <c r="S24" s="91"/>
      <c r="T24" s="91"/>
      <c r="U24" s="40"/>
    </row>
    <row r="25" spans="1:21" s="197" customFormat="1" ht="49.9" customHeight="1" x14ac:dyDescent="0.2">
      <c r="A25" s="33"/>
      <c r="B25" s="65" t="s">
        <v>25</v>
      </c>
      <c r="C25" s="66"/>
      <c r="D25" s="66">
        <v>100</v>
      </c>
      <c r="E25" s="66"/>
      <c r="F25" s="66">
        <v>100</v>
      </c>
      <c r="G25" s="66"/>
      <c r="H25" s="66">
        <v>100</v>
      </c>
      <c r="I25" s="66"/>
      <c r="J25" s="66">
        <v>100</v>
      </c>
      <c r="K25" s="66"/>
      <c r="L25" s="66">
        <v>100</v>
      </c>
      <c r="M25" s="66"/>
      <c r="N25" s="66">
        <v>100</v>
      </c>
      <c r="O25" s="66"/>
      <c r="P25" s="94"/>
      <c r="Q25" s="92">
        <f>SUM('ميزانية القناة التسويقية'!$D25:$O25)</f>
        <v>600</v>
      </c>
      <c r="R25" s="93"/>
      <c r="S25" s="93"/>
      <c r="T25" s="93"/>
      <c r="U25" s="40"/>
    </row>
    <row r="26" spans="1:21" s="202" customFormat="1" ht="49.9" customHeight="1" x14ac:dyDescent="0.2">
      <c r="A26" s="75"/>
      <c r="B26" s="29" t="s">
        <v>26</v>
      </c>
      <c r="C26" s="30"/>
      <c r="D26" s="30"/>
      <c r="E26" s="30">
        <v>100</v>
      </c>
      <c r="F26" s="30"/>
      <c r="G26" s="30">
        <v>100</v>
      </c>
      <c r="H26" s="30">
        <v>100</v>
      </c>
      <c r="I26" s="30"/>
      <c r="J26" s="30"/>
      <c r="K26" s="30"/>
      <c r="L26" s="30">
        <v>100</v>
      </c>
      <c r="M26" s="30">
        <v>100</v>
      </c>
      <c r="N26" s="30"/>
      <c r="O26" s="30">
        <v>100</v>
      </c>
      <c r="P26" s="42"/>
      <c r="Q26" s="90">
        <f>SUM('ميزانية القناة التسويقية'!$D26:$O26)</f>
        <v>600</v>
      </c>
      <c r="R26" s="91"/>
      <c r="S26" s="91"/>
      <c r="T26" s="91"/>
      <c r="U26" s="81"/>
    </row>
    <row r="27" spans="1:21" s="202" customFormat="1" ht="49.9" customHeight="1" x14ac:dyDescent="0.2">
      <c r="A27" s="75"/>
      <c r="B27" s="95" t="s">
        <v>70</v>
      </c>
      <c r="C27" s="96"/>
      <c r="D27" s="190">
        <f t="shared" ref="D27:O27" si="9">SUM(D20:D23)</f>
        <v>535.25</v>
      </c>
      <c r="E27" s="190">
        <f t="shared" si="9"/>
        <v>10.25</v>
      </c>
      <c r="F27" s="190">
        <f t="shared" si="9"/>
        <v>10.25</v>
      </c>
      <c r="G27" s="190">
        <f t="shared" si="9"/>
        <v>10.25</v>
      </c>
      <c r="H27" s="190">
        <f t="shared" si="9"/>
        <v>10.25</v>
      </c>
      <c r="I27" s="190">
        <f t="shared" si="9"/>
        <v>10.25</v>
      </c>
      <c r="J27" s="190">
        <f t="shared" si="9"/>
        <v>10.25</v>
      </c>
      <c r="K27" s="190">
        <f t="shared" si="9"/>
        <v>10.25</v>
      </c>
      <c r="L27" s="190">
        <f t="shared" si="9"/>
        <v>10.25</v>
      </c>
      <c r="M27" s="190">
        <f t="shared" si="9"/>
        <v>10.25</v>
      </c>
      <c r="N27" s="190">
        <f t="shared" si="9"/>
        <v>35.25</v>
      </c>
      <c r="O27" s="190">
        <f t="shared" si="9"/>
        <v>10.25</v>
      </c>
      <c r="P27" s="97"/>
      <c r="Q27" s="189">
        <f>SUM(Q20:Q23)</f>
        <v>673</v>
      </c>
      <c r="R27" s="98"/>
      <c r="S27" s="99"/>
      <c r="T27" s="100"/>
      <c r="U27" s="81"/>
    </row>
    <row r="28" spans="1:21" s="197" customFormat="1" ht="49.9" customHeight="1" x14ac:dyDescent="0.2">
      <c r="A28" s="6"/>
      <c r="B28" s="52" t="s">
        <v>27</v>
      </c>
      <c r="C28" s="8" t="s">
        <v>53</v>
      </c>
      <c r="D28" s="8" t="s">
        <v>54</v>
      </c>
      <c r="E28" s="8" t="s">
        <v>55</v>
      </c>
      <c r="F28" s="8" t="s">
        <v>56</v>
      </c>
      <c r="G28" s="8" t="s">
        <v>57</v>
      </c>
      <c r="H28" s="8" t="s">
        <v>58</v>
      </c>
      <c r="I28" s="8" t="s">
        <v>59</v>
      </c>
      <c r="J28" s="8" t="s">
        <v>60</v>
      </c>
      <c r="K28" s="8" t="s">
        <v>61</v>
      </c>
      <c r="L28" s="8" t="s">
        <v>62</v>
      </c>
      <c r="M28" s="8" t="s">
        <v>63</v>
      </c>
      <c r="N28" s="8" t="s">
        <v>64</v>
      </c>
      <c r="O28" s="8" t="s">
        <v>65</v>
      </c>
      <c r="P28" s="8"/>
      <c r="Q28" s="54"/>
      <c r="R28" s="55"/>
      <c r="S28" s="55"/>
      <c r="T28" s="55"/>
      <c r="U28" s="40"/>
    </row>
    <row r="29" spans="1:21" s="197" customFormat="1" ht="49.9" customHeight="1" x14ac:dyDescent="0.2">
      <c r="A29" s="33"/>
      <c r="B29" s="85" t="s">
        <v>28</v>
      </c>
      <c r="C29" s="61"/>
      <c r="D29" s="60"/>
      <c r="E29" s="60"/>
      <c r="F29" s="60"/>
      <c r="G29" s="60"/>
      <c r="H29" s="60"/>
      <c r="I29" s="60"/>
      <c r="J29" s="60"/>
      <c r="K29" s="60"/>
      <c r="L29" s="60"/>
      <c r="M29" s="60"/>
      <c r="N29" s="60"/>
      <c r="O29" s="60"/>
      <c r="P29" s="61"/>
      <c r="Q29" s="62"/>
      <c r="R29" s="63"/>
      <c r="S29" s="63"/>
      <c r="T29" s="63"/>
      <c r="U29" s="40"/>
    </row>
    <row r="30" spans="1:21" s="197" customFormat="1" ht="49.9" customHeight="1" x14ac:dyDescent="0.2">
      <c r="A30" s="33"/>
      <c r="B30" s="65" t="s">
        <v>12</v>
      </c>
      <c r="C30" s="101"/>
      <c r="D30" s="66"/>
      <c r="E30" s="66"/>
      <c r="F30" s="66"/>
      <c r="G30" s="66"/>
      <c r="H30" s="66"/>
      <c r="I30" s="66"/>
      <c r="J30" s="66"/>
      <c r="K30" s="66"/>
      <c r="L30" s="66"/>
      <c r="M30" s="66"/>
      <c r="N30" s="66"/>
      <c r="O30" s="66"/>
      <c r="P30" s="94"/>
      <c r="Q30" s="189">
        <f>SUM('ميزانية القناة التسويقية'!$D30:$O30)</f>
        <v>0</v>
      </c>
      <c r="R30" s="102"/>
      <c r="S30" s="102"/>
      <c r="T30" s="102"/>
      <c r="U30" s="40"/>
    </row>
    <row r="31" spans="1:21" s="202" customFormat="1" ht="49.9" customHeight="1" x14ac:dyDescent="0.2">
      <c r="A31" s="75"/>
      <c r="B31" s="29" t="s">
        <v>29</v>
      </c>
      <c r="C31" s="103"/>
      <c r="D31" s="30">
        <v>1000</v>
      </c>
      <c r="E31" s="30">
        <v>1000</v>
      </c>
      <c r="F31" s="30">
        <v>1000</v>
      </c>
      <c r="G31" s="30">
        <v>1000</v>
      </c>
      <c r="H31" s="30">
        <v>1000</v>
      </c>
      <c r="I31" s="30">
        <v>1000</v>
      </c>
      <c r="J31" s="30">
        <v>1000</v>
      </c>
      <c r="K31" s="30">
        <v>1000</v>
      </c>
      <c r="L31" s="30">
        <v>1000</v>
      </c>
      <c r="M31" s="30">
        <v>1000</v>
      </c>
      <c r="N31" s="30">
        <v>1000</v>
      </c>
      <c r="O31" s="30">
        <v>1000</v>
      </c>
      <c r="P31" s="42"/>
      <c r="Q31" s="191">
        <f>SUM('ميزانية القناة التسويقية'!$D31:$O31)</f>
        <v>12000</v>
      </c>
      <c r="R31" s="104"/>
      <c r="S31" s="104"/>
      <c r="T31" s="104"/>
      <c r="U31" s="81"/>
    </row>
    <row r="32" spans="1:21" s="203" customFormat="1" ht="49.9" customHeight="1" x14ac:dyDescent="0.2">
      <c r="A32" s="75"/>
      <c r="B32" s="65" t="s">
        <v>30</v>
      </c>
      <c r="C32" s="101"/>
      <c r="D32" s="66">
        <v>250</v>
      </c>
      <c r="E32" s="66">
        <v>250</v>
      </c>
      <c r="F32" s="66">
        <v>250</v>
      </c>
      <c r="G32" s="66">
        <v>250</v>
      </c>
      <c r="H32" s="66">
        <v>250</v>
      </c>
      <c r="I32" s="66">
        <v>250</v>
      </c>
      <c r="J32" s="66">
        <v>250</v>
      </c>
      <c r="K32" s="66">
        <v>250</v>
      </c>
      <c r="L32" s="66">
        <v>250</v>
      </c>
      <c r="M32" s="66">
        <v>250</v>
      </c>
      <c r="N32" s="66">
        <v>250</v>
      </c>
      <c r="O32" s="66">
        <v>250</v>
      </c>
      <c r="P32" s="94"/>
      <c r="Q32" s="189">
        <f>SUM('ميزانية القناة التسويقية'!$D32:$O32)</f>
        <v>3000</v>
      </c>
      <c r="R32" s="102"/>
      <c r="S32" s="102"/>
      <c r="T32" s="102"/>
      <c r="U32" s="105"/>
    </row>
    <row r="33" spans="1:21" s="203" customFormat="1" ht="49.9" customHeight="1" x14ac:dyDescent="0.2">
      <c r="A33" s="75"/>
      <c r="B33" s="29" t="s">
        <v>71</v>
      </c>
      <c r="C33" s="103"/>
      <c r="D33" s="42">
        <f>SUM(D30:D32)</f>
        <v>1250</v>
      </c>
      <c r="E33" s="42">
        <f t="shared" ref="E33:O33" si="10">SUM(E30:E32)</f>
        <v>1250</v>
      </c>
      <c r="F33" s="42">
        <f t="shared" si="10"/>
        <v>1250</v>
      </c>
      <c r="G33" s="42">
        <f t="shared" si="10"/>
        <v>1250</v>
      </c>
      <c r="H33" s="42">
        <f t="shared" si="10"/>
        <v>1250</v>
      </c>
      <c r="I33" s="42">
        <f t="shared" si="10"/>
        <v>1250</v>
      </c>
      <c r="J33" s="42">
        <f t="shared" si="10"/>
        <v>1250</v>
      </c>
      <c r="K33" s="42">
        <f t="shared" si="10"/>
        <v>1250</v>
      </c>
      <c r="L33" s="42">
        <f t="shared" si="10"/>
        <v>1250</v>
      </c>
      <c r="M33" s="42">
        <f t="shared" si="10"/>
        <v>1250</v>
      </c>
      <c r="N33" s="42">
        <f t="shared" si="10"/>
        <v>1250</v>
      </c>
      <c r="O33" s="42">
        <f t="shared" si="10"/>
        <v>1250</v>
      </c>
      <c r="P33" s="30"/>
      <c r="Q33" s="191">
        <f>SUM(Q30:Q32)</f>
        <v>15000</v>
      </c>
      <c r="R33" s="104"/>
      <c r="S33" s="104"/>
      <c r="T33" s="104"/>
      <c r="U33" s="105"/>
    </row>
    <row r="34" spans="1:21" s="197" customFormat="1" ht="49.9" customHeight="1" x14ac:dyDescent="0.2">
      <c r="A34" s="6"/>
      <c r="B34" s="106" t="s">
        <v>72</v>
      </c>
      <c r="C34" s="107"/>
      <c r="D34" s="108">
        <f>SUM(البريد_المباشر[[#Totals],[الشهر 1]],التسويق_الإلكتروني[[#Totals],[الشهر 1]],التسويق_المباشر[[#Totals],[الشهر 1]])</f>
        <v>1839</v>
      </c>
      <c r="E34" s="108">
        <f>SUM(البريد_المباشر[[#Totals],[الشهر 2]],التسويق_الإلكتروني[[#Totals],[الشهر 2]],التسويق_المباشر[[#Totals],[الشهر 2]])</f>
        <v>1281.8499999999999</v>
      </c>
      <c r="F34" s="108">
        <f>SUM(البريد_المباشر[[#Totals],[الشهر 3]],التسويق_الإلكتروني[[#Totals],[الشهر 3]],التسويق_المباشر[[#Totals],[الشهر 3]])</f>
        <v>1311.9375</v>
      </c>
      <c r="G34" s="108">
        <f>SUM(البريد_المباشر[[#Totals],[الشهر 4]],التسويق_الإلكتروني[[#Totals],[الشهر 4]],التسويق_المباشر[[#Totals],[الشهر 4]])</f>
        <v>1282.05</v>
      </c>
      <c r="H34" s="108">
        <f>SUM(البريد_المباشر[[#Totals],[الشهر 5]],التسويق_الإلكتروني[[#Totals],[الشهر 5]],التسويق_المباشر[[#Totals],[الشهر 5]])</f>
        <v>1311.9480000000001</v>
      </c>
      <c r="I34" s="108">
        <f>SUM(البريد_المباشر[[#Totals],[الشهر 6]],التسويق_الإلكتروني[[#Totals],[الشهر 6]],التسويق_المباشر[[#Totals],[الشهر 6]])</f>
        <v>1281.9375</v>
      </c>
      <c r="J34" s="108">
        <f>SUM(البريد_المباشر[[#Totals],[الشهر 7]],التسويق_الإلكتروني[[#Totals],[الشهر 7]],التسويق_المباشر[[#Totals],[الشهر 7]])</f>
        <v>1311.9</v>
      </c>
      <c r="K34" s="108">
        <f>SUM(البريد_المباشر[[#Totals],[الشهر 8]],التسويق_الإلكتروني[[#Totals],[الشهر 8]],التسويق_المباشر[[#Totals],[الشهر 8]])</f>
        <v>1281.8399999999999</v>
      </c>
      <c r="L34" s="108">
        <f>SUM(البريد_المباشر[[#Totals],[الشهر 9]],التسويق_الإلكتروني[[#Totals],[الشهر 9]],التسويق_المباشر[[#Totals],[الشهر 9]])</f>
        <v>1311.8</v>
      </c>
      <c r="M34" s="108">
        <f>SUM(البريد_المباشر[[#Totals],[الشهر 10]],التسويق_الإلكتروني[[#Totals],[الشهر 10]],التسويق_المباشر[[#Totals],[الشهر 10]])</f>
        <v>1281.8</v>
      </c>
      <c r="N34" s="108">
        <f>SUM(البريد_المباشر[[#Totals],[الشهر 11]],التسويق_الإلكتروني[[#Totals],[الشهر 11]],التسويق_المباشر[[#Totals],[الشهر 11]])</f>
        <v>1336.8</v>
      </c>
      <c r="O34" s="108">
        <f>SUM(البريد_المباشر[[#Totals],[الشهر 12]],التسويق_الإلكتروني[[#Totals],[الشهر 12]],التسويق_المباشر[[#Totals],[الشهر 12]])</f>
        <v>1281.8</v>
      </c>
      <c r="P34" s="109"/>
      <c r="Q34" s="110">
        <f>SUM(Q33,Q27,Q17,Q9)</f>
        <v>16431.613000000001</v>
      </c>
      <c r="R34" s="111"/>
      <c r="S34" s="112"/>
      <c r="T34" s="113"/>
      <c r="U34" s="40"/>
    </row>
    <row r="35" spans="1:21" s="197" customFormat="1" ht="49.9" customHeight="1" x14ac:dyDescent="0.2">
      <c r="A35" s="6"/>
      <c r="B35" s="114" t="s">
        <v>31</v>
      </c>
      <c r="C35" s="115" t="s">
        <v>53</v>
      </c>
      <c r="D35" s="115" t="s">
        <v>54</v>
      </c>
      <c r="E35" s="115" t="s">
        <v>55</v>
      </c>
      <c r="F35" s="115" t="s">
        <v>56</v>
      </c>
      <c r="G35" s="115" t="s">
        <v>57</v>
      </c>
      <c r="H35" s="115" t="s">
        <v>58</v>
      </c>
      <c r="I35" s="115" t="s">
        <v>59</v>
      </c>
      <c r="J35" s="115" t="s">
        <v>60</v>
      </c>
      <c r="K35" s="115" t="s">
        <v>61</v>
      </c>
      <c r="L35" s="115" t="s">
        <v>62</v>
      </c>
      <c r="M35" s="115" t="s">
        <v>63</v>
      </c>
      <c r="N35" s="115" t="s">
        <v>64</v>
      </c>
      <c r="O35" s="115" t="s">
        <v>65</v>
      </c>
      <c r="P35" s="116"/>
      <c r="Q35" s="117"/>
      <c r="R35" s="118"/>
      <c r="S35" s="118"/>
      <c r="T35" s="118"/>
      <c r="U35" s="40"/>
    </row>
    <row r="36" spans="1:21" s="197" customFormat="1" ht="49.9" customHeight="1" x14ac:dyDescent="0.2">
      <c r="A36" s="33"/>
      <c r="B36" s="58" t="s">
        <v>32</v>
      </c>
      <c r="C36" s="59"/>
      <c r="D36" s="60">
        <v>0.1</v>
      </c>
      <c r="E36" s="60">
        <v>0.1</v>
      </c>
      <c r="F36" s="60">
        <v>0.1</v>
      </c>
      <c r="G36" s="60">
        <v>0.1</v>
      </c>
      <c r="H36" s="60">
        <v>0.1</v>
      </c>
      <c r="I36" s="60">
        <v>0.1</v>
      </c>
      <c r="J36" s="60">
        <v>0.1</v>
      </c>
      <c r="K36" s="60">
        <v>0.1</v>
      </c>
      <c r="L36" s="60">
        <v>0.1</v>
      </c>
      <c r="M36" s="60">
        <v>0.1</v>
      </c>
      <c r="N36" s="60">
        <v>0.1</v>
      </c>
      <c r="O36" s="60">
        <v>0.1</v>
      </c>
      <c r="P36" s="119"/>
      <c r="Q36" s="218"/>
      <c r="R36" s="219"/>
      <c r="S36" s="219"/>
      <c r="T36" s="219"/>
      <c r="U36" s="40"/>
    </row>
    <row r="37" spans="1:21" s="197" customFormat="1" ht="49.9" customHeight="1" x14ac:dyDescent="0.2">
      <c r="A37" s="33"/>
      <c r="B37" s="65" t="s">
        <v>33</v>
      </c>
      <c r="C37" s="66"/>
      <c r="D37" s="66">
        <v>50</v>
      </c>
      <c r="E37" s="66">
        <v>50</v>
      </c>
      <c r="F37" s="66">
        <v>50</v>
      </c>
      <c r="G37" s="66">
        <v>50</v>
      </c>
      <c r="H37" s="66">
        <v>50</v>
      </c>
      <c r="I37" s="66">
        <v>50</v>
      </c>
      <c r="J37" s="66">
        <v>50</v>
      </c>
      <c r="K37" s="66">
        <v>50</v>
      </c>
      <c r="L37" s="66">
        <v>50</v>
      </c>
      <c r="M37" s="66">
        <v>50</v>
      </c>
      <c r="N37" s="66">
        <v>50</v>
      </c>
      <c r="O37" s="66">
        <v>50</v>
      </c>
      <c r="P37" s="66"/>
      <c r="Q37" s="209">
        <f>SUM('ميزانية القناة التسويقية'!$D37:$O37)</f>
        <v>600</v>
      </c>
      <c r="R37" s="210"/>
      <c r="S37" s="210"/>
      <c r="T37" s="210"/>
      <c r="U37" s="40"/>
    </row>
    <row r="38" spans="1:21" s="197" customFormat="1" ht="49.9" customHeight="1" x14ac:dyDescent="0.2">
      <c r="A38" s="33"/>
      <c r="B38" s="29" t="s">
        <v>18</v>
      </c>
      <c r="C38" s="30"/>
      <c r="D38" s="42">
        <v>250</v>
      </c>
      <c r="E38" s="42">
        <v>250</v>
      </c>
      <c r="F38" s="42">
        <v>250</v>
      </c>
      <c r="G38" s="42">
        <v>250</v>
      </c>
      <c r="H38" s="42">
        <v>250</v>
      </c>
      <c r="I38" s="42">
        <v>250</v>
      </c>
      <c r="J38" s="42">
        <v>250</v>
      </c>
      <c r="K38" s="42">
        <v>250</v>
      </c>
      <c r="L38" s="42">
        <v>250</v>
      </c>
      <c r="M38" s="42">
        <v>250</v>
      </c>
      <c r="N38" s="42">
        <v>250</v>
      </c>
      <c r="O38" s="42">
        <v>250</v>
      </c>
      <c r="P38" s="42"/>
      <c r="Q38" s="211">
        <f>SUM('ميزانية القناة التسويقية'!$D38:$O38)</f>
        <v>3000</v>
      </c>
      <c r="R38" s="212"/>
      <c r="S38" s="212"/>
      <c r="T38" s="212"/>
      <c r="U38" s="40"/>
    </row>
    <row r="39" spans="1:21" s="203" customFormat="1" ht="49.9" customHeight="1" x14ac:dyDescent="0.2">
      <c r="A39" s="75"/>
      <c r="B39" s="65" t="s">
        <v>34</v>
      </c>
      <c r="C39" s="66"/>
      <c r="D39" s="94">
        <v>600</v>
      </c>
      <c r="E39" s="94">
        <v>600</v>
      </c>
      <c r="F39" s="94">
        <v>600</v>
      </c>
      <c r="G39" s="94">
        <v>600</v>
      </c>
      <c r="H39" s="94">
        <v>600</v>
      </c>
      <c r="I39" s="94">
        <v>600</v>
      </c>
      <c r="J39" s="94">
        <v>600</v>
      </c>
      <c r="K39" s="94">
        <v>600</v>
      </c>
      <c r="L39" s="94">
        <v>600</v>
      </c>
      <c r="M39" s="94">
        <v>600</v>
      </c>
      <c r="N39" s="94">
        <v>600</v>
      </c>
      <c r="O39" s="94">
        <v>600</v>
      </c>
      <c r="P39" s="94"/>
      <c r="Q39" s="209">
        <f>SUM('ميزانية القناة التسويقية'!$D39:$O39)</f>
        <v>7200</v>
      </c>
      <c r="R39" s="210"/>
      <c r="S39" s="210"/>
      <c r="T39" s="210"/>
      <c r="U39" s="105"/>
    </row>
    <row r="40" spans="1:21" s="203" customFormat="1" ht="49.9" customHeight="1" x14ac:dyDescent="0.2">
      <c r="A40" s="75"/>
      <c r="B40" s="29" t="s">
        <v>35</v>
      </c>
      <c r="C40" s="41">
        <v>0.1</v>
      </c>
      <c r="D40" s="42">
        <f t="shared" ref="D40:O40" si="11">D3*D36*$C$40</f>
        <v>7.5</v>
      </c>
      <c r="E40" s="42">
        <f t="shared" si="11"/>
        <v>2</v>
      </c>
      <c r="F40" s="42">
        <f t="shared" si="11"/>
        <v>5</v>
      </c>
      <c r="G40" s="42">
        <f t="shared" si="11"/>
        <v>15</v>
      </c>
      <c r="H40" s="42">
        <f t="shared" si="11"/>
        <v>12</v>
      </c>
      <c r="I40" s="42">
        <f t="shared" si="11"/>
        <v>15</v>
      </c>
      <c r="J40" s="42">
        <f t="shared" si="11"/>
        <v>15</v>
      </c>
      <c r="K40" s="42">
        <f t="shared" si="11"/>
        <v>18</v>
      </c>
      <c r="L40" s="42">
        <f t="shared" si="11"/>
        <v>20</v>
      </c>
      <c r="M40" s="42">
        <f t="shared" si="11"/>
        <v>20</v>
      </c>
      <c r="N40" s="42">
        <f t="shared" si="11"/>
        <v>20</v>
      </c>
      <c r="O40" s="42">
        <f t="shared" si="11"/>
        <v>20</v>
      </c>
      <c r="P40" s="120"/>
      <c r="Q40" s="211">
        <f>SUM('ميزانية القناة التسويقية'!$D40:$O40)</f>
        <v>169.5</v>
      </c>
      <c r="R40" s="212"/>
      <c r="S40" s="212"/>
      <c r="T40" s="212"/>
      <c r="U40" s="105"/>
    </row>
    <row r="41" spans="1:21" s="200" customFormat="1" ht="49.9" customHeight="1" x14ac:dyDescent="0.3">
      <c r="A41" s="28"/>
      <c r="B41" s="65" t="s">
        <v>36</v>
      </c>
      <c r="C41" s="121">
        <v>0.1</v>
      </c>
      <c r="D41" s="94">
        <f t="shared" ref="D41:O41" si="12">D3*D36*$C$41</f>
        <v>7.5</v>
      </c>
      <c r="E41" s="94">
        <f t="shared" si="12"/>
        <v>2</v>
      </c>
      <c r="F41" s="94">
        <f t="shared" si="12"/>
        <v>5</v>
      </c>
      <c r="G41" s="94">
        <f t="shared" si="12"/>
        <v>15</v>
      </c>
      <c r="H41" s="94">
        <f t="shared" si="12"/>
        <v>12</v>
      </c>
      <c r="I41" s="94">
        <f t="shared" si="12"/>
        <v>15</v>
      </c>
      <c r="J41" s="94">
        <f t="shared" si="12"/>
        <v>15</v>
      </c>
      <c r="K41" s="94">
        <f t="shared" si="12"/>
        <v>18</v>
      </c>
      <c r="L41" s="94">
        <f t="shared" si="12"/>
        <v>20</v>
      </c>
      <c r="M41" s="94">
        <f t="shared" si="12"/>
        <v>20</v>
      </c>
      <c r="N41" s="94">
        <f t="shared" si="12"/>
        <v>20</v>
      </c>
      <c r="O41" s="94">
        <f t="shared" si="12"/>
        <v>20</v>
      </c>
      <c r="P41" s="66"/>
      <c r="Q41" s="209">
        <f>SUM('ميزانية القناة التسويقية'!$D41:$O41)</f>
        <v>169.5</v>
      </c>
      <c r="R41" s="210"/>
      <c r="S41" s="210"/>
      <c r="T41" s="210"/>
      <c r="U41" s="32"/>
    </row>
    <row r="42" spans="1:21" s="197" customFormat="1" ht="49.9" customHeight="1" x14ac:dyDescent="0.2">
      <c r="A42" s="33"/>
      <c r="B42" s="76" t="s">
        <v>73</v>
      </c>
      <c r="C42" s="77"/>
      <c r="D42" s="192">
        <f>SUM(D37:D41)</f>
        <v>915</v>
      </c>
      <c r="E42" s="192">
        <f t="shared" ref="E42:O42" si="13">SUM(E37:E41)</f>
        <v>904</v>
      </c>
      <c r="F42" s="192">
        <f t="shared" si="13"/>
        <v>910</v>
      </c>
      <c r="G42" s="192">
        <f t="shared" si="13"/>
        <v>930</v>
      </c>
      <c r="H42" s="192">
        <f t="shared" si="13"/>
        <v>924</v>
      </c>
      <c r="I42" s="192">
        <f t="shared" si="13"/>
        <v>930</v>
      </c>
      <c r="J42" s="192">
        <f t="shared" si="13"/>
        <v>930</v>
      </c>
      <c r="K42" s="192">
        <f t="shared" si="13"/>
        <v>936</v>
      </c>
      <c r="L42" s="192">
        <f t="shared" si="13"/>
        <v>940</v>
      </c>
      <c r="M42" s="192">
        <f t="shared" si="13"/>
        <v>940</v>
      </c>
      <c r="N42" s="192">
        <f t="shared" si="13"/>
        <v>940</v>
      </c>
      <c r="O42" s="192">
        <f t="shared" si="13"/>
        <v>940</v>
      </c>
      <c r="P42" s="122"/>
      <c r="Q42" s="207">
        <f>SUM(Q37:Q41)</f>
        <v>11139</v>
      </c>
      <c r="R42" s="208"/>
      <c r="S42" s="123"/>
      <c r="T42" s="124"/>
      <c r="U42" s="40"/>
    </row>
    <row r="43" spans="1:21" s="197" customFormat="1" ht="49.9" customHeight="1" x14ac:dyDescent="0.2">
      <c r="A43" s="6"/>
      <c r="B43" s="52" t="s">
        <v>37</v>
      </c>
      <c r="C43" s="8" t="s">
        <v>53</v>
      </c>
      <c r="D43" s="8" t="s">
        <v>54</v>
      </c>
      <c r="E43" s="8" t="s">
        <v>55</v>
      </c>
      <c r="F43" s="8" t="s">
        <v>56</v>
      </c>
      <c r="G43" s="8" t="s">
        <v>57</v>
      </c>
      <c r="H43" s="8" t="s">
        <v>58</v>
      </c>
      <c r="I43" s="8" t="s">
        <v>59</v>
      </c>
      <c r="J43" s="8" t="s">
        <v>60</v>
      </c>
      <c r="K43" s="8" t="s">
        <v>61</v>
      </c>
      <c r="L43" s="8" t="s">
        <v>62</v>
      </c>
      <c r="M43" s="8" t="s">
        <v>63</v>
      </c>
      <c r="N43" s="8" t="s">
        <v>64</v>
      </c>
      <c r="O43" s="8" t="s">
        <v>65</v>
      </c>
      <c r="P43" s="8"/>
      <c r="Q43" s="54"/>
      <c r="R43" s="55"/>
      <c r="S43" s="55"/>
      <c r="T43" s="55"/>
      <c r="U43" s="40"/>
    </row>
    <row r="44" spans="1:21" s="197" customFormat="1" ht="49.9" customHeight="1" x14ac:dyDescent="0.2">
      <c r="A44" s="33"/>
      <c r="B44" s="58" t="s">
        <v>38</v>
      </c>
      <c r="C44" s="59"/>
      <c r="D44" s="60">
        <v>0</v>
      </c>
      <c r="E44" s="60">
        <v>0</v>
      </c>
      <c r="F44" s="60">
        <v>0</v>
      </c>
      <c r="G44" s="60">
        <v>0</v>
      </c>
      <c r="H44" s="60">
        <v>0</v>
      </c>
      <c r="I44" s="60">
        <v>0.15</v>
      </c>
      <c r="J44" s="60">
        <v>0.2</v>
      </c>
      <c r="K44" s="60">
        <v>0.4</v>
      </c>
      <c r="L44" s="60">
        <v>0.4</v>
      </c>
      <c r="M44" s="60">
        <v>0.4</v>
      </c>
      <c r="N44" s="60">
        <v>0.4</v>
      </c>
      <c r="O44" s="60">
        <v>0.4</v>
      </c>
      <c r="P44" s="125"/>
      <c r="Q44" s="62"/>
      <c r="R44" s="63"/>
      <c r="S44" s="63"/>
      <c r="T44" s="63"/>
      <c r="U44" s="40"/>
    </row>
    <row r="45" spans="1:21" s="203" customFormat="1" ht="49.9" customHeight="1" x14ac:dyDescent="0.2">
      <c r="A45" s="75"/>
      <c r="B45" s="65" t="s">
        <v>33</v>
      </c>
      <c r="C45" s="66"/>
      <c r="D45" s="66">
        <v>50</v>
      </c>
      <c r="E45" s="66">
        <v>50</v>
      </c>
      <c r="F45" s="66">
        <v>50</v>
      </c>
      <c r="G45" s="66">
        <v>50</v>
      </c>
      <c r="H45" s="66">
        <v>50</v>
      </c>
      <c r="I45" s="66">
        <v>50</v>
      </c>
      <c r="J45" s="66">
        <v>50</v>
      </c>
      <c r="K45" s="66">
        <v>50</v>
      </c>
      <c r="L45" s="66">
        <v>50</v>
      </c>
      <c r="M45" s="66">
        <v>50</v>
      </c>
      <c r="N45" s="66">
        <v>50</v>
      </c>
      <c r="O45" s="66">
        <v>50</v>
      </c>
      <c r="P45" s="94"/>
      <c r="Q45" s="189">
        <f>SUM('ميزانية القناة التسويقية'!$D45:$O45)</f>
        <v>600</v>
      </c>
      <c r="R45" s="126"/>
      <c r="S45" s="127"/>
      <c r="T45" s="128"/>
      <c r="U45" s="105"/>
    </row>
    <row r="46" spans="1:21" s="203" customFormat="1" ht="49.9" customHeight="1" x14ac:dyDescent="0.2">
      <c r="A46" s="75"/>
      <c r="B46" s="29" t="s">
        <v>18</v>
      </c>
      <c r="C46" s="30"/>
      <c r="D46" s="42">
        <v>250</v>
      </c>
      <c r="E46" s="42">
        <v>250</v>
      </c>
      <c r="F46" s="42">
        <v>250</v>
      </c>
      <c r="G46" s="42">
        <v>250</v>
      </c>
      <c r="H46" s="42">
        <v>250</v>
      </c>
      <c r="I46" s="42">
        <v>250</v>
      </c>
      <c r="J46" s="42">
        <v>250</v>
      </c>
      <c r="K46" s="42">
        <v>250</v>
      </c>
      <c r="L46" s="42">
        <v>250</v>
      </c>
      <c r="M46" s="42">
        <v>250</v>
      </c>
      <c r="N46" s="42">
        <v>250</v>
      </c>
      <c r="O46" s="42">
        <v>250</v>
      </c>
      <c r="P46" s="120"/>
      <c r="Q46" s="191">
        <f>SUM(الموزعون[[#This Row],[الشهر 1]:[الشهر 12]])</f>
        <v>3000</v>
      </c>
      <c r="R46" s="129"/>
      <c r="S46" s="130"/>
      <c r="T46" s="131"/>
      <c r="U46" s="105"/>
    </row>
    <row r="47" spans="1:21" s="200" customFormat="1" ht="49.9" customHeight="1" x14ac:dyDescent="0.3">
      <c r="A47" s="28"/>
      <c r="B47" s="65" t="s">
        <v>34</v>
      </c>
      <c r="C47" s="66"/>
      <c r="D47" s="94">
        <v>600</v>
      </c>
      <c r="E47" s="94">
        <v>600</v>
      </c>
      <c r="F47" s="94">
        <v>600</v>
      </c>
      <c r="G47" s="94">
        <v>600</v>
      </c>
      <c r="H47" s="94">
        <v>600</v>
      </c>
      <c r="I47" s="94">
        <v>600</v>
      </c>
      <c r="J47" s="94">
        <v>600</v>
      </c>
      <c r="K47" s="94">
        <v>600</v>
      </c>
      <c r="L47" s="94">
        <v>600</v>
      </c>
      <c r="M47" s="94">
        <v>600</v>
      </c>
      <c r="N47" s="94">
        <v>600</v>
      </c>
      <c r="O47" s="94">
        <v>600</v>
      </c>
      <c r="P47" s="66"/>
      <c r="Q47" s="189">
        <f>SUM(الموزعون[[#This Row],[الشهر 1]:[الشهر 12]])</f>
        <v>7200</v>
      </c>
      <c r="R47" s="126"/>
      <c r="S47" s="127"/>
      <c r="T47" s="128"/>
      <c r="U47" s="32"/>
    </row>
    <row r="48" spans="1:21" s="197" customFormat="1" ht="49.9" customHeight="1" x14ac:dyDescent="0.2">
      <c r="A48" s="33"/>
      <c r="B48" s="29" t="s">
        <v>39</v>
      </c>
      <c r="C48" s="41">
        <v>0.15</v>
      </c>
      <c r="D48" s="30">
        <f t="shared" ref="D48:O48" si="14">D3*D44*$C$48</f>
        <v>0</v>
      </c>
      <c r="E48" s="30">
        <f t="shared" si="14"/>
        <v>0</v>
      </c>
      <c r="F48" s="30">
        <f t="shared" si="14"/>
        <v>0</v>
      </c>
      <c r="G48" s="30">
        <f t="shared" si="14"/>
        <v>0</v>
      </c>
      <c r="H48" s="30">
        <f t="shared" si="14"/>
        <v>0</v>
      </c>
      <c r="I48" s="30">
        <f t="shared" si="14"/>
        <v>33.75</v>
      </c>
      <c r="J48" s="30">
        <f t="shared" si="14"/>
        <v>45</v>
      </c>
      <c r="K48" s="30">
        <f t="shared" si="14"/>
        <v>108</v>
      </c>
      <c r="L48" s="30">
        <f t="shared" si="14"/>
        <v>120</v>
      </c>
      <c r="M48" s="30">
        <f t="shared" si="14"/>
        <v>120</v>
      </c>
      <c r="N48" s="30">
        <f t="shared" si="14"/>
        <v>120</v>
      </c>
      <c r="O48" s="30">
        <f t="shared" si="14"/>
        <v>120</v>
      </c>
      <c r="P48" s="42"/>
      <c r="Q48" s="132">
        <f>SUM(الموزعون[[#This Row],[الشهر 1]:[الشهر 12]])</f>
        <v>666.75</v>
      </c>
      <c r="R48" s="133"/>
      <c r="S48" s="134"/>
      <c r="T48" s="135"/>
      <c r="U48" s="40"/>
    </row>
    <row r="49" spans="1:21" s="197" customFormat="1" ht="49.9" customHeight="1" x14ac:dyDescent="0.2">
      <c r="A49" s="33"/>
      <c r="B49" s="136" t="s">
        <v>74</v>
      </c>
      <c r="C49" s="137"/>
      <c r="D49" s="138">
        <f>SUM(D45:D48)</f>
        <v>900</v>
      </c>
      <c r="E49" s="138">
        <f t="shared" ref="E49:O49" si="15">SUM(E45:E48)</f>
        <v>900</v>
      </c>
      <c r="F49" s="138">
        <f t="shared" si="15"/>
        <v>900</v>
      </c>
      <c r="G49" s="138">
        <f t="shared" si="15"/>
        <v>900</v>
      </c>
      <c r="H49" s="138">
        <f t="shared" si="15"/>
        <v>900</v>
      </c>
      <c r="I49" s="138">
        <f t="shared" si="15"/>
        <v>933.75</v>
      </c>
      <c r="J49" s="138">
        <f t="shared" si="15"/>
        <v>945</v>
      </c>
      <c r="K49" s="138">
        <f t="shared" si="15"/>
        <v>1008</v>
      </c>
      <c r="L49" s="138">
        <f t="shared" si="15"/>
        <v>1020</v>
      </c>
      <c r="M49" s="138">
        <f t="shared" si="15"/>
        <v>1020</v>
      </c>
      <c r="N49" s="138">
        <f t="shared" si="15"/>
        <v>1020</v>
      </c>
      <c r="O49" s="138">
        <f t="shared" si="15"/>
        <v>1020</v>
      </c>
      <c r="P49" s="139"/>
      <c r="Q49" s="140">
        <f>SUM(Q45:Q48)</f>
        <v>11466.75</v>
      </c>
      <c r="R49" s="141"/>
      <c r="S49" s="142"/>
      <c r="T49" s="143"/>
      <c r="U49" s="40"/>
    </row>
    <row r="50" spans="1:21" s="197" customFormat="1" ht="49.9" customHeight="1" x14ac:dyDescent="0.2">
      <c r="A50" s="6"/>
      <c r="B50" s="114" t="s">
        <v>40</v>
      </c>
      <c r="C50" s="115" t="s">
        <v>53</v>
      </c>
      <c r="D50" s="115" t="s">
        <v>54</v>
      </c>
      <c r="E50" s="115" t="s">
        <v>55</v>
      </c>
      <c r="F50" s="115" t="s">
        <v>56</v>
      </c>
      <c r="G50" s="115" t="s">
        <v>57</v>
      </c>
      <c r="H50" s="115" t="s">
        <v>58</v>
      </c>
      <c r="I50" s="115" t="s">
        <v>59</v>
      </c>
      <c r="J50" s="115" t="s">
        <v>60</v>
      </c>
      <c r="K50" s="115" t="s">
        <v>61</v>
      </c>
      <c r="L50" s="115" t="s">
        <v>62</v>
      </c>
      <c r="M50" s="115" t="s">
        <v>63</v>
      </c>
      <c r="N50" s="115" t="s">
        <v>64</v>
      </c>
      <c r="O50" s="115" t="s">
        <v>65</v>
      </c>
      <c r="P50" s="116"/>
      <c r="Q50" s="144"/>
      <c r="R50" s="145"/>
      <c r="S50" s="145"/>
      <c r="T50" s="145"/>
      <c r="U50" s="40"/>
    </row>
    <row r="51" spans="1:21" s="203" customFormat="1" ht="49.9" customHeight="1" x14ac:dyDescent="0.25">
      <c r="A51" s="75"/>
      <c r="B51" s="58" t="s">
        <v>41</v>
      </c>
      <c r="C51" s="59"/>
      <c r="D51" s="60">
        <v>0</v>
      </c>
      <c r="E51" s="60">
        <v>0</v>
      </c>
      <c r="F51" s="60">
        <v>0.25</v>
      </c>
      <c r="G51" s="60">
        <v>0.6</v>
      </c>
      <c r="H51" s="60">
        <v>0.67</v>
      </c>
      <c r="I51" s="60">
        <v>0.6</v>
      </c>
      <c r="J51" s="60">
        <v>0.6</v>
      </c>
      <c r="K51" s="60">
        <v>0.5</v>
      </c>
      <c r="L51" s="60">
        <v>0.3</v>
      </c>
      <c r="M51" s="60">
        <v>0.3</v>
      </c>
      <c r="N51" s="60">
        <v>0.3</v>
      </c>
      <c r="O51" s="60">
        <v>0.3</v>
      </c>
      <c r="P51" s="146"/>
      <c r="Q51" s="147"/>
      <c r="R51" s="148"/>
      <c r="S51" s="148"/>
      <c r="T51" s="148"/>
      <c r="U51" s="105"/>
    </row>
    <row r="52" spans="1:21" s="203" customFormat="1" ht="49.9" customHeight="1" x14ac:dyDescent="0.2">
      <c r="A52" s="75"/>
      <c r="B52" s="65" t="s">
        <v>33</v>
      </c>
      <c r="C52" s="66"/>
      <c r="D52" s="66">
        <v>50</v>
      </c>
      <c r="E52" s="66">
        <v>50</v>
      </c>
      <c r="F52" s="66">
        <v>50</v>
      </c>
      <c r="G52" s="66">
        <v>50</v>
      </c>
      <c r="H52" s="66">
        <v>50</v>
      </c>
      <c r="I52" s="66">
        <v>50</v>
      </c>
      <c r="J52" s="66">
        <v>50</v>
      </c>
      <c r="K52" s="66">
        <v>50</v>
      </c>
      <c r="L52" s="66">
        <v>50</v>
      </c>
      <c r="M52" s="66">
        <v>50</v>
      </c>
      <c r="N52" s="66">
        <v>50</v>
      </c>
      <c r="O52" s="66">
        <v>50</v>
      </c>
      <c r="P52" s="149"/>
      <c r="Q52" s="150"/>
      <c r="R52" s="151"/>
      <c r="S52" s="151"/>
      <c r="T52" s="151"/>
      <c r="U52" s="105"/>
    </row>
    <row r="53" spans="1:21" s="200" customFormat="1" ht="49.9" customHeight="1" x14ac:dyDescent="0.3">
      <c r="A53" s="28"/>
      <c r="B53" s="29" t="s">
        <v>18</v>
      </c>
      <c r="C53" s="30"/>
      <c r="D53" s="42">
        <v>250</v>
      </c>
      <c r="E53" s="42">
        <v>250</v>
      </c>
      <c r="F53" s="42">
        <v>250</v>
      </c>
      <c r="G53" s="42">
        <v>250</v>
      </c>
      <c r="H53" s="42">
        <v>250</v>
      </c>
      <c r="I53" s="42">
        <v>250</v>
      </c>
      <c r="J53" s="42">
        <v>250</v>
      </c>
      <c r="K53" s="42">
        <v>250</v>
      </c>
      <c r="L53" s="42">
        <v>250</v>
      </c>
      <c r="M53" s="42">
        <v>250</v>
      </c>
      <c r="N53" s="42">
        <v>250</v>
      </c>
      <c r="O53" s="42">
        <v>250</v>
      </c>
      <c r="P53" s="30"/>
      <c r="Q53" s="191">
        <f>SUM('ميزانية القناة التسويقية'!$D52:$O52)</f>
        <v>600</v>
      </c>
      <c r="R53" s="152"/>
      <c r="S53" s="152"/>
      <c r="T53" s="152"/>
      <c r="U53" s="32"/>
    </row>
    <row r="54" spans="1:21" s="197" customFormat="1" ht="49.9" customHeight="1" x14ac:dyDescent="0.2">
      <c r="A54" s="33"/>
      <c r="B54" s="65" t="s">
        <v>34</v>
      </c>
      <c r="C54" s="66"/>
      <c r="D54" s="94">
        <v>600</v>
      </c>
      <c r="E54" s="94">
        <v>600</v>
      </c>
      <c r="F54" s="94">
        <v>600</v>
      </c>
      <c r="G54" s="94">
        <v>600</v>
      </c>
      <c r="H54" s="94">
        <v>600</v>
      </c>
      <c r="I54" s="94">
        <v>600</v>
      </c>
      <c r="J54" s="94">
        <v>600</v>
      </c>
      <c r="K54" s="94">
        <v>600</v>
      </c>
      <c r="L54" s="94">
        <v>600</v>
      </c>
      <c r="M54" s="94">
        <v>600</v>
      </c>
      <c r="N54" s="94">
        <v>600</v>
      </c>
      <c r="O54" s="94">
        <v>600</v>
      </c>
      <c r="P54" s="94"/>
      <c r="Q54" s="189">
        <f>SUM('ميزانية القناة التسويقية'!$D53:$O53)</f>
        <v>3000</v>
      </c>
      <c r="R54" s="153"/>
      <c r="S54" s="153"/>
      <c r="T54" s="153"/>
      <c r="U54" s="40"/>
    </row>
    <row r="55" spans="1:21" s="197" customFormat="1" ht="49.9" customHeight="1" x14ac:dyDescent="0.2">
      <c r="A55" s="33"/>
      <c r="B55" s="29" t="s">
        <v>42</v>
      </c>
      <c r="C55" s="41">
        <v>0.1</v>
      </c>
      <c r="D55" s="30">
        <f t="shared" ref="D55:O55" si="16">D3*D51*$C$55</f>
        <v>0</v>
      </c>
      <c r="E55" s="30">
        <f t="shared" si="16"/>
        <v>0</v>
      </c>
      <c r="F55" s="30">
        <f t="shared" si="16"/>
        <v>12.5</v>
      </c>
      <c r="G55" s="30">
        <f t="shared" si="16"/>
        <v>90</v>
      </c>
      <c r="H55" s="30">
        <f t="shared" si="16"/>
        <v>80.400000000000006</v>
      </c>
      <c r="I55" s="30">
        <f t="shared" si="16"/>
        <v>90</v>
      </c>
      <c r="J55" s="30">
        <f t="shared" si="16"/>
        <v>90</v>
      </c>
      <c r="K55" s="30">
        <f t="shared" si="16"/>
        <v>90</v>
      </c>
      <c r="L55" s="30">
        <f t="shared" si="16"/>
        <v>60</v>
      </c>
      <c r="M55" s="30">
        <f t="shared" si="16"/>
        <v>60</v>
      </c>
      <c r="N55" s="30">
        <f t="shared" si="16"/>
        <v>60</v>
      </c>
      <c r="O55" s="30">
        <f t="shared" si="16"/>
        <v>60</v>
      </c>
      <c r="P55" s="30"/>
      <c r="Q55" s="191">
        <f>SUM('ميزانية القناة التسويقية'!$D55:$O55)</f>
        <v>692.9</v>
      </c>
      <c r="R55" s="152"/>
      <c r="S55" s="152"/>
      <c r="T55" s="152"/>
      <c r="U55" s="40"/>
    </row>
    <row r="56" spans="1:21" s="197" customFormat="1" ht="49.9" customHeight="1" x14ac:dyDescent="0.2">
      <c r="A56" s="33"/>
      <c r="B56" s="95" t="s">
        <v>75</v>
      </c>
      <c r="C56" s="96"/>
      <c r="D56" s="190">
        <f>SUM(D52:D55)</f>
        <v>900</v>
      </c>
      <c r="E56" s="190">
        <f t="shared" ref="E56:O56" si="17">SUM(E52:E55)</f>
        <v>900</v>
      </c>
      <c r="F56" s="190">
        <f t="shared" si="17"/>
        <v>912.5</v>
      </c>
      <c r="G56" s="190">
        <f t="shared" si="17"/>
        <v>990</v>
      </c>
      <c r="H56" s="190">
        <f t="shared" si="17"/>
        <v>980.4</v>
      </c>
      <c r="I56" s="190">
        <f t="shared" si="17"/>
        <v>990</v>
      </c>
      <c r="J56" s="190">
        <f t="shared" si="17"/>
        <v>990</v>
      </c>
      <c r="K56" s="190">
        <f t="shared" si="17"/>
        <v>990</v>
      </c>
      <c r="L56" s="190">
        <f t="shared" si="17"/>
        <v>960</v>
      </c>
      <c r="M56" s="190">
        <f t="shared" si="17"/>
        <v>960</v>
      </c>
      <c r="N56" s="190">
        <f t="shared" si="17"/>
        <v>960</v>
      </c>
      <c r="O56" s="190">
        <f t="shared" si="17"/>
        <v>960</v>
      </c>
      <c r="P56" s="94"/>
      <c r="Q56" s="189">
        <f>SUM(Q53:Q55)</f>
        <v>4292.8999999999996</v>
      </c>
      <c r="R56" s="154"/>
      <c r="S56" s="155"/>
      <c r="T56" s="156"/>
      <c r="U56" s="40"/>
    </row>
    <row r="57" spans="1:21" s="203" customFormat="1" ht="49.9" customHeight="1" x14ac:dyDescent="0.25">
      <c r="A57" s="6"/>
      <c r="B57" s="114" t="s">
        <v>43</v>
      </c>
      <c r="C57" s="115" t="s">
        <v>53</v>
      </c>
      <c r="D57" s="115" t="s">
        <v>54</v>
      </c>
      <c r="E57" s="115" t="s">
        <v>55</v>
      </c>
      <c r="F57" s="115" t="s">
        <v>56</v>
      </c>
      <c r="G57" s="115" t="s">
        <v>57</v>
      </c>
      <c r="H57" s="115" t="s">
        <v>58</v>
      </c>
      <c r="I57" s="115" t="s">
        <v>59</v>
      </c>
      <c r="J57" s="115" t="s">
        <v>60</v>
      </c>
      <c r="K57" s="115" t="s">
        <v>61</v>
      </c>
      <c r="L57" s="115" t="s">
        <v>62</v>
      </c>
      <c r="M57" s="115" t="s">
        <v>63</v>
      </c>
      <c r="N57" s="115" t="s">
        <v>64</v>
      </c>
      <c r="O57" s="115" t="s">
        <v>65</v>
      </c>
      <c r="P57" s="157"/>
      <c r="Q57" s="158"/>
      <c r="R57" s="159"/>
      <c r="S57" s="159"/>
      <c r="T57" s="159"/>
      <c r="U57" s="105"/>
    </row>
    <row r="58" spans="1:21" s="200" customFormat="1" ht="49.9" customHeight="1" x14ac:dyDescent="0.3">
      <c r="A58" s="28"/>
      <c r="B58" s="58" t="s">
        <v>44</v>
      </c>
      <c r="C58" s="160"/>
      <c r="D58" s="60"/>
      <c r="E58" s="60"/>
      <c r="F58" s="60"/>
      <c r="G58" s="60"/>
      <c r="H58" s="60"/>
      <c r="I58" s="60"/>
      <c r="J58" s="60"/>
      <c r="K58" s="60"/>
      <c r="L58" s="60"/>
      <c r="M58" s="60"/>
      <c r="N58" s="60"/>
      <c r="O58" s="60"/>
      <c r="P58" s="161"/>
      <c r="Q58" s="62"/>
      <c r="R58" s="63"/>
      <c r="S58" s="63"/>
      <c r="T58" s="63"/>
      <c r="U58" s="32"/>
    </row>
    <row r="59" spans="1:21" s="197" customFormat="1" ht="49.9" customHeight="1" x14ac:dyDescent="0.2">
      <c r="A59" s="33"/>
      <c r="B59" s="65" t="s">
        <v>45</v>
      </c>
      <c r="C59" s="101"/>
      <c r="D59" s="66">
        <v>50</v>
      </c>
      <c r="E59" s="66">
        <v>50</v>
      </c>
      <c r="F59" s="66">
        <v>50</v>
      </c>
      <c r="G59" s="66">
        <v>50</v>
      </c>
      <c r="H59" s="66">
        <v>50</v>
      </c>
      <c r="I59" s="66">
        <v>50</v>
      </c>
      <c r="J59" s="66">
        <v>50</v>
      </c>
      <c r="K59" s="66">
        <v>50</v>
      </c>
      <c r="L59" s="66">
        <v>50</v>
      </c>
      <c r="M59" s="66">
        <v>50</v>
      </c>
      <c r="N59" s="66">
        <v>50</v>
      </c>
      <c r="O59" s="66">
        <v>50</v>
      </c>
      <c r="P59" s="94"/>
      <c r="Q59" s="189">
        <f>SUM('ميزانية القناة التسويقية'!$D59:$O59)</f>
        <v>600</v>
      </c>
      <c r="R59" s="102"/>
      <c r="S59" s="162"/>
      <c r="T59" s="162"/>
      <c r="U59" s="40"/>
    </row>
    <row r="60" spans="1:21" s="197" customFormat="1" ht="49.9" customHeight="1" x14ac:dyDescent="0.2">
      <c r="A60" s="33"/>
      <c r="B60" s="29" t="s">
        <v>33</v>
      </c>
      <c r="C60" s="103"/>
      <c r="D60" s="42">
        <v>250</v>
      </c>
      <c r="E60" s="42">
        <v>250</v>
      </c>
      <c r="F60" s="42">
        <v>250</v>
      </c>
      <c r="G60" s="42">
        <v>250</v>
      </c>
      <c r="H60" s="42">
        <v>250</v>
      </c>
      <c r="I60" s="42">
        <v>250</v>
      </c>
      <c r="J60" s="42">
        <v>250</v>
      </c>
      <c r="K60" s="42">
        <v>250</v>
      </c>
      <c r="L60" s="42">
        <v>250</v>
      </c>
      <c r="M60" s="42">
        <v>250</v>
      </c>
      <c r="N60" s="42">
        <v>250</v>
      </c>
      <c r="O60" s="42">
        <v>250</v>
      </c>
      <c r="P60" s="30"/>
      <c r="Q60" s="191">
        <f>SUM('ميزانية القناة التسويقية'!$D60:$O60)</f>
        <v>3000</v>
      </c>
      <c r="R60" s="104"/>
      <c r="S60" s="163"/>
      <c r="T60" s="163"/>
      <c r="U60" s="40"/>
    </row>
    <row r="61" spans="1:21" s="197" customFormat="1" ht="49.9" customHeight="1" x14ac:dyDescent="0.2">
      <c r="A61" s="33"/>
      <c r="B61" s="65" t="s">
        <v>46</v>
      </c>
      <c r="C61" s="101"/>
      <c r="D61" s="66">
        <v>600</v>
      </c>
      <c r="E61" s="66">
        <v>600</v>
      </c>
      <c r="F61" s="66">
        <v>600</v>
      </c>
      <c r="G61" s="66">
        <v>600</v>
      </c>
      <c r="H61" s="66">
        <v>600</v>
      </c>
      <c r="I61" s="66">
        <v>600</v>
      </c>
      <c r="J61" s="66">
        <v>600</v>
      </c>
      <c r="K61" s="66">
        <v>600</v>
      </c>
      <c r="L61" s="66">
        <v>600</v>
      </c>
      <c r="M61" s="66">
        <v>600</v>
      </c>
      <c r="N61" s="66">
        <v>600</v>
      </c>
      <c r="O61" s="66">
        <v>600</v>
      </c>
      <c r="P61" s="94"/>
      <c r="Q61" s="189">
        <f>SUM('ميزانية القناة التسويقية'!$D61:$O61)</f>
        <v>7200</v>
      </c>
      <c r="R61" s="102"/>
      <c r="S61" s="162"/>
      <c r="T61" s="162"/>
      <c r="U61" s="40"/>
    </row>
    <row r="62" spans="1:21" s="203" customFormat="1" ht="49.9" customHeight="1" x14ac:dyDescent="0.2">
      <c r="A62" s="75"/>
      <c r="B62" s="76" t="s">
        <v>76</v>
      </c>
      <c r="C62" s="164"/>
      <c r="D62" s="192">
        <f>SUM(D59:D61)</f>
        <v>900</v>
      </c>
      <c r="E62" s="192">
        <f t="shared" ref="E62:O62" si="18">SUM(E59:E61)</f>
        <v>900</v>
      </c>
      <c r="F62" s="192">
        <f t="shared" si="18"/>
        <v>900</v>
      </c>
      <c r="G62" s="192">
        <f t="shared" si="18"/>
        <v>900</v>
      </c>
      <c r="H62" s="192">
        <f t="shared" si="18"/>
        <v>900</v>
      </c>
      <c r="I62" s="192">
        <f t="shared" si="18"/>
        <v>900</v>
      </c>
      <c r="J62" s="192">
        <f t="shared" si="18"/>
        <v>900</v>
      </c>
      <c r="K62" s="192">
        <f t="shared" si="18"/>
        <v>900</v>
      </c>
      <c r="L62" s="192">
        <f t="shared" si="18"/>
        <v>900</v>
      </c>
      <c r="M62" s="192">
        <f t="shared" si="18"/>
        <v>900</v>
      </c>
      <c r="N62" s="192">
        <f t="shared" si="18"/>
        <v>900</v>
      </c>
      <c r="O62" s="192">
        <f t="shared" si="18"/>
        <v>900</v>
      </c>
      <c r="P62" s="165"/>
      <c r="Q62" s="187">
        <f>SUM(Q59:Q61)</f>
        <v>10800</v>
      </c>
      <c r="R62" s="188"/>
      <c r="S62" s="123"/>
      <c r="T62" s="166"/>
      <c r="U62" s="105"/>
    </row>
    <row r="63" spans="1:21" s="203" customFormat="1" ht="49.9" customHeight="1" x14ac:dyDescent="0.25">
      <c r="A63" s="75"/>
      <c r="B63" s="114" t="s">
        <v>47</v>
      </c>
      <c r="C63" s="115" t="s">
        <v>53</v>
      </c>
      <c r="D63" s="115" t="s">
        <v>54</v>
      </c>
      <c r="E63" s="115" t="s">
        <v>55</v>
      </c>
      <c r="F63" s="115" t="s">
        <v>56</v>
      </c>
      <c r="G63" s="115" t="s">
        <v>57</v>
      </c>
      <c r="H63" s="115" t="s">
        <v>58</v>
      </c>
      <c r="I63" s="115" t="s">
        <v>59</v>
      </c>
      <c r="J63" s="115" t="s">
        <v>60</v>
      </c>
      <c r="K63" s="115" t="s">
        <v>61</v>
      </c>
      <c r="L63" s="115" t="s">
        <v>62</v>
      </c>
      <c r="M63" s="115" t="s">
        <v>63</v>
      </c>
      <c r="N63" s="115" t="s">
        <v>64</v>
      </c>
      <c r="O63" s="115" t="s">
        <v>65</v>
      </c>
      <c r="P63" s="167"/>
      <c r="Q63" s="158"/>
      <c r="R63" s="159"/>
      <c r="S63" s="159"/>
      <c r="T63" s="159"/>
      <c r="U63" s="105"/>
    </row>
    <row r="64" spans="1:21" ht="49.9" customHeight="1" x14ac:dyDescent="0.2">
      <c r="A64" s="4"/>
      <c r="B64" s="58" t="s">
        <v>48</v>
      </c>
      <c r="C64" s="59"/>
      <c r="D64" s="60"/>
      <c r="E64" s="60"/>
      <c r="F64" s="60"/>
      <c r="G64" s="60"/>
      <c r="H64" s="60"/>
      <c r="I64" s="60"/>
      <c r="J64" s="60"/>
      <c r="K64" s="60"/>
      <c r="L64" s="60"/>
      <c r="M64" s="60"/>
      <c r="N64" s="60"/>
      <c r="O64" s="60"/>
      <c r="P64" s="161"/>
      <c r="Q64" s="62"/>
      <c r="R64" s="63"/>
      <c r="S64" s="63"/>
      <c r="T64" s="63"/>
      <c r="U64" s="5"/>
    </row>
    <row r="65" spans="1:21" ht="49.9" customHeight="1" x14ac:dyDescent="0.2">
      <c r="A65" s="4"/>
      <c r="B65" s="65" t="s">
        <v>49</v>
      </c>
      <c r="C65" s="101"/>
      <c r="D65" s="66">
        <v>50</v>
      </c>
      <c r="E65" s="66">
        <v>50</v>
      </c>
      <c r="F65" s="66">
        <v>50</v>
      </c>
      <c r="G65" s="66">
        <v>50</v>
      </c>
      <c r="H65" s="66">
        <v>50</v>
      </c>
      <c r="I65" s="66">
        <v>50</v>
      </c>
      <c r="J65" s="66">
        <v>50</v>
      </c>
      <c r="K65" s="66">
        <v>50</v>
      </c>
      <c r="L65" s="66">
        <v>50</v>
      </c>
      <c r="M65" s="66">
        <v>50</v>
      </c>
      <c r="N65" s="66">
        <v>50</v>
      </c>
      <c r="O65" s="66">
        <v>50</v>
      </c>
      <c r="P65" s="66"/>
      <c r="Q65" s="189">
        <f>SUM('ميزانية القناة التسويقية'!$D65:$O65)</f>
        <v>600</v>
      </c>
      <c r="R65" s="102"/>
      <c r="S65" s="168"/>
      <c r="T65" s="93"/>
      <c r="U65" s="5"/>
    </row>
    <row r="66" spans="1:21" ht="49.9" customHeight="1" x14ac:dyDescent="0.2">
      <c r="A66" s="4"/>
      <c r="B66" s="29" t="s">
        <v>50</v>
      </c>
      <c r="C66" s="103"/>
      <c r="D66" s="42">
        <v>250</v>
      </c>
      <c r="E66" s="42">
        <v>250</v>
      </c>
      <c r="F66" s="42">
        <v>250</v>
      </c>
      <c r="G66" s="42">
        <v>250</v>
      </c>
      <c r="H66" s="42">
        <v>250</v>
      </c>
      <c r="I66" s="42">
        <v>250</v>
      </c>
      <c r="J66" s="42">
        <v>250</v>
      </c>
      <c r="K66" s="42">
        <v>250</v>
      </c>
      <c r="L66" s="42">
        <v>250</v>
      </c>
      <c r="M66" s="42">
        <v>250</v>
      </c>
      <c r="N66" s="42">
        <v>250</v>
      </c>
      <c r="O66" s="42">
        <v>250</v>
      </c>
      <c r="P66" s="30"/>
      <c r="Q66" s="191">
        <f>SUM('ميزانية القناة التسويقية'!$D66:$O66)</f>
        <v>3000</v>
      </c>
      <c r="R66" s="104"/>
      <c r="S66" s="169"/>
      <c r="T66" s="91"/>
      <c r="U66" s="5"/>
    </row>
    <row r="67" spans="1:21" ht="49.9" customHeight="1" x14ac:dyDescent="0.2">
      <c r="A67" s="4"/>
      <c r="B67" s="65" t="s">
        <v>51</v>
      </c>
      <c r="C67" s="101"/>
      <c r="D67" s="66">
        <v>600</v>
      </c>
      <c r="E67" s="66">
        <v>600</v>
      </c>
      <c r="F67" s="66">
        <v>600</v>
      </c>
      <c r="G67" s="66">
        <v>600</v>
      </c>
      <c r="H67" s="66">
        <v>600</v>
      </c>
      <c r="I67" s="66">
        <v>600</v>
      </c>
      <c r="J67" s="66">
        <v>600</v>
      </c>
      <c r="K67" s="66">
        <v>600</v>
      </c>
      <c r="L67" s="66">
        <v>600</v>
      </c>
      <c r="M67" s="66">
        <v>600</v>
      </c>
      <c r="N67" s="66">
        <v>600</v>
      </c>
      <c r="O67" s="66">
        <v>600</v>
      </c>
      <c r="P67" s="66"/>
      <c r="Q67" s="189">
        <f>SUM('ميزانية القناة التسويقية'!$D67:$O67)</f>
        <v>7200</v>
      </c>
      <c r="R67" s="102"/>
      <c r="S67" s="168"/>
      <c r="T67" s="93"/>
      <c r="U67" s="5"/>
    </row>
    <row r="68" spans="1:21" ht="49.9" customHeight="1" x14ac:dyDescent="0.2">
      <c r="A68" s="4"/>
      <c r="B68" s="76" t="s">
        <v>77</v>
      </c>
      <c r="C68" s="164"/>
      <c r="D68" s="192">
        <f>SUM(D65:D67)</f>
        <v>900</v>
      </c>
      <c r="E68" s="192">
        <f t="shared" ref="E68:O68" si="19">SUM(E65:E67)</f>
        <v>900</v>
      </c>
      <c r="F68" s="192">
        <f t="shared" si="19"/>
        <v>900</v>
      </c>
      <c r="G68" s="192">
        <f t="shared" si="19"/>
        <v>900</v>
      </c>
      <c r="H68" s="192">
        <f t="shared" si="19"/>
        <v>900</v>
      </c>
      <c r="I68" s="192">
        <f t="shared" si="19"/>
        <v>900</v>
      </c>
      <c r="J68" s="192">
        <f t="shared" si="19"/>
        <v>900</v>
      </c>
      <c r="K68" s="192">
        <f t="shared" si="19"/>
        <v>900</v>
      </c>
      <c r="L68" s="192">
        <f t="shared" si="19"/>
        <v>900</v>
      </c>
      <c r="M68" s="192">
        <f t="shared" si="19"/>
        <v>900</v>
      </c>
      <c r="N68" s="192">
        <f t="shared" si="19"/>
        <v>900</v>
      </c>
      <c r="O68" s="192">
        <f t="shared" si="19"/>
        <v>900</v>
      </c>
      <c r="P68" s="170"/>
      <c r="Q68" s="187">
        <f>SUM(Q65:Q67)</f>
        <v>10800</v>
      </c>
      <c r="R68" s="188"/>
      <c r="S68" s="171"/>
      <c r="T68" s="172"/>
      <c r="U68" s="5"/>
    </row>
    <row r="69" spans="1:21" ht="49.9" hidden="1" customHeight="1" thickBot="1" x14ac:dyDescent="0.25">
      <c r="A69" s="4"/>
      <c r="B69" s="173"/>
      <c r="C69" s="174"/>
      <c r="D69" s="175"/>
      <c r="E69" s="175"/>
      <c r="F69" s="175"/>
      <c r="G69" s="175"/>
      <c r="H69" s="175"/>
      <c r="I69" s="175"/>
      <c r="J69" s="175"/>
      <c r="K69" s="175"/>
      <c r="L69" s="175"/>
      <c r="M69" s="175"/>
      <c r="N69" s="175"/>
      <c r="O69" s="175"/>
      <c r="P69" s="176"/>
      <c r="Q69" s="177"/>
      <c r="R69" s="178"/>
      <c r="S69" s="178"/>
      <c r="T69" s="178"/>
      <c r="U69" s="5"/>
    </row>
    <row r="70" spans="1:21" ht="49.9" customHeight="1" x14ac:dyDescent="0.25">
      <c r="A70" s="4"/>
      <c r="B70" s="114" t="s">
        <v>52</v>
      </c>
      <c r="C70" s="179"/>
      <c r="D70" s="180">
        <f>SUM(D34,الوكيل_والسمسار[[#Totals],[الشهر 1]],الموزعون[[#Totals],[الشهر 1]],بائع_التجزئة[[#Totals],[الشهر 1]],CAR[[#Totals],[الشهر 1]],OtherExpenses[[#Totals],[الشهر 1]])</f>
        <v>6354</v>
      </c>
      <c r="E70" s="180">
        <f>SUM(OtherExpenses[[#Totals],[الشهر 2]],CAR[[#Totals],[الشهر 2]],بائع_التجزئة[[#Totals],[الشهر 2]],الموزعون[[#Totals],[الشهر 2]],الوكيل_والسمسار[[#Totals],[الشهر 2]],E34)</f>
        <v>5785.85</v>
      </c>
      <c r="F70" s="180">
        <f>SUM(OtherExpenses[[#Totals],[الشهر 3]],CAR[[#Totals],[الشهر 3]],بائع_التجزئة[[#Totals],[الشهر 3]],الموزعون[[#Totals],[الشهر 3]],الوكيل_والسمسار[[#Totals],[الشهر 3]],F34)</f>
        <v>5834.4375</v>
      </c>
      <c r="G70" s="180">
        <f>SUM(OtherExpenses[[#Totals],[الشهر 4]],CAR[[#Totals],[الشهر 4]],بائع_التجزئة[[#Totals],[الشهر 4]],الموزعون[[#Totals],[الشهر 4]],الوكيل_والسمسار[[#Totals],[الشهر 4]],G34)</f>
        <v>5902.05</v>
      </c>
      <c r="H70" s="180">
        <f>SUM(OtherExpenses[[#Totals],[الشهر 5]],CAR[[#Totals],[الشهر 5]],بائع_التجزئة[[#Totals],[الشهر 5]],الموزعون[[#Totals],[الشهر 5]],الوكيل_والسمسار[[#Totals],[الشهر 5]],H34)</f>
        <v>5916.348</v>
      </c>
      <c r="I70" s="180">
        <f>SUM(OtherExpenses[[#Totals],[الشهر 6]],CAR[[#Totals],[الشهر 6]],بائع_التجزئة[[#Totals],[الشهر 6]],الموزعون[[#Totals],[الشهر 6]],الوكيل_والسمسار[[#Totals],[الشهر 6]],I34)</f>
        <v>5935.6875</v>
      </c>
      <c r="J70" s="180">
        <f>SUM(OtherExpenses[[#Totals],[الشهر 7]],CAR[[#Totals],[الشهر 7]],بائع_التجزئة[[#Totals],[الشهر 7]],الموزعون[[#Totals],[الشهر 7]],الوكيل_والسمسار[[#Totals],[الشهر 7]],J34)</f>
        <v>5976.9</v>
      </c>
      <c r="K70" s="180">
        <f>SUM(OtherExpenses[[#Totals],[الشهر 8]],CAR[[#Totals],[الشهر 8]],بائع_التجزئة[[#Totals],[الشهر 8]],الموزعون[[#Totals],[الشهر 8]],الوكيل_والسمسار[[#Totals],[الشهر 8]],K34)</f>
        <v>6015.84</v>
      </c>
      <c r="L70" s="180">
        <f>SUM(OtherExpenses[[#Totals],[الشهر 9]],CAR[[#Totals],[الشهر 9]],بائع_التجزئة[[#Totals],[الشهر 9]],الموزعون[[#Totals],[الشهر 9]],الوكيل_والسمسار[[#Totals],[الشهر 9]],L34)</f>
        <v>6031.8</v>
      </c>
      <c r="M70" s="180">
        <f>SUM(OtherExpenses[[#Totals],[الشهر 10]],CAR[[#Totals],[الشهر 10]],بائع_التجزئة[[#Totals],[الشهر 10]],الموزعون[[#Totals],[الشهر 10]],الوكيل_والسمسار[[#Totals],[الشهر 10]],M34)</f>
        <v>6001.8</v>
      </c>
      <c r="N70" s="180">
        <f>SUM(OtherExpenses[[#Totals],[الشهر 11]],CAR[[#Totals],[الشهر 11]],بائع_التجزئة[[#Totals],[الشهر 11]],الموزعون[[#Totals],[الشهر 11]],الوكيل_والسمسار[[#Totals],[الشهر 11]],N34)</f>
        <v>6056.8</v>
      </c>
      <c r="O70" s="180">
        <f>SUM(OtherExpenses[[#Totals],[الشهر 12]],CAR[[#Totals],[الشهر 12]],بائع_التجزئة[[#Totals],[الشهر 12]],الموزعون[[#Totals],[الشهر 12]],الوكيل_والسمسار[[#Totals],[الشهر 12]],O34)</f>
        <v>6001.8</v>
      </c>
      <c r="P70" s="181"/>
      <c r="Q70" s="182">
        <f>Q72</f>
        <v>0</v>
      </c>
      <c r="R70" s="183"/>
      <c r="S70" s="184"/>
      <c r="T70" s="185"/>
      <c r="U70" s="5"/>
    </row>
  </sheetData>
  <mergeCells count="12">
    <mergeCell ref="B1:T1"/>
    <mergeCell ref="Q2:T2"/>
    <mergeCell ref="Q3:T3"/>
    <mergeCell ref="Q36:T36"/>
    <mergeCell ref="Q5:T5"/>
    <mergeCell ref="Q6:T6"/>
    <mergeCell ref="Q42:R42"/>
    <mergeCell ref="Q37:T37"/>
    <mergeCell ref="Q38:T38"/>
    <mergeCell ref="Q39:T39"/>
    <mergeCell ref="Q40:T40"/>
    <mergeCell ref="Q41:T41"/>
  </mergeCells>
  <dataValidations count="13">
    <dataValidation allowBlank="1" showInputMessage="1" showErrorMessage="1" prompt="يوجد السعر وتسميات الأشهر في هذا الصف، من الخلايا C2 مروراً إلى O2 وإجمالي التسمية في الخلية Q2." sqref="A2" xr:uid="{0E95E5C9-054C-4184-9D84-2744CEA3B463}"/>
    <dataValidation allowBlank="1" showInputMessage="1" showErrorMessage="1" prompt="أدخل التفاصيل في جدول التسويق عبر الإنترنت بدءاً من الخلية على اليمين. يتم حساب إجمالي التسويق عبر الإنترنت لكل شهر تلقائياً في نهاية الجدول والإجمالي السنوي في الخلية Q27. تم تحديث خط المؤشر في الخلية S27. التعليمات التالية موجودة في الخلية A28." sqref="A18" xr:uid="{4ECE6416-A1AC-4B26-88EB-9BD064082DE9}"/>
    <dataValidation allowBlank="1" showInputMessage="1" showErrorMessage="1" prompt="أدخل التفاصيل في جدول البريد المباشر بدءاً من الخلية على اليمين. يتم حساب إجمالي البريد المباشر لكل شهر تلقائياً في نهاية الجدول والإجمالي السنوي في الخلية Q34. التعليمات التالية موجودة في الخلية A34." sqref="A28" xr:uid="{E35D6725-61F0-4D81-A0E6-FD84DD27737B}"/>
    <dataValidation allowBlank="1" showInputMessage="1" showErrorMessage="1" prompt="أدخل التفاصيل في جدول الوكيل والوسيط بدءاً من الخلية على اليمين. يتم حساب إجمالي الوكيل والوسيط لكل شهر تلقائياً في نهاية الجدول والإجمالي السنوي في الخلية Q42. تم تحديث خط المؤشر في الخلية S42. التعليمات التالية موجودة في الخلية A43." sqref="A35" xr:uid="{EF8C354F-A580-43A7-BDF2-BDC335C052FE}"/>
    <dataValidation allowBlank="1" showInputMessage="1" showErrorMessage="1" prompt="أدخل التفاصيل في جدول الموزعين بدءاً من الخلية على اليمين. يتم حساب إجمالي الموزعين لكل شهر تلقائياً في نهاية الجدول والإجمالي السنوي في الخلية Q49. تم تحديث خط المؤشر في الخلية S49. التعليمات التالية موجودة في الخلية A50." sqref="A43" xr:uid="{0F782D98-5FEA-4790-B591-03F12A73107A}"/>
    <dataValidation allowBlank="1" showInputMessage="1" showErrorMessage="1" prompt="أدخل التفاصيل في جدول بائعو التجزئة بدءاً من الخلية على اليمين. يتم حساب إجمالي بائعي التجزئة لكل شهر تلقائياً في نهاية الجدول والإجمالي السنوي في الخلية Q56. تم تحديث خط المؤشر في الخلية S56. التعليمات التالية موجودة في الخلية A57" sqref="A50" xr:uid="{3A41EC78-FCD7-410D-8CB1-CCF19E8F2271}"/>
    <dataValidation allowBlank="1" showInputMessage="1" showErrorMessage="1" prompt="أدخل التفاصيل في جدول اكتساب العملاء والاحتفاظ بهم بدءاً من الخلية على اليمين. يتم حساب إجمالي اكتساب العملاء لكل شهر تلقائياً في نهاية الجدول والإجمالي السنوي في الخلية Q62. تم تحديث خط المؤشر في الخلية S62. التعليمات التالية موجودة في الخلية A63." sqref="A57" xr:uid="{89C62B23-2630-48D6-9CD6-F41E35E79E7B}"/>
    <dataValidation allowBlank="1" showInputMessage="1" showErrorMessage="1" prompt="يتم حساب &quot;إجمالي ميزانية التسويق&quot; تلقائياً لكل شهر في هذا الصف، من الخلايا D70 إلى O70، وإجمالي التكلفة السنوية في الخلية Q70. تم تحديث خط المؤشر تلقائياً في الخلية S70." sqref="A70" xr:uid="{4D4CEC92-086C-467C-BC9E-23505205C3F6}"/>
    <dataValidation allowBlank="1" showInputMessage="1" showErrorMessage="1" prompt="قم بإنشاء &quot;ميزانية تسويق قناة&quot; في ورقة العمل هذه. يوجد عنوان ورقة العمل في الخلية على اليسار. توجد إرشادات مفيدة حول كيفية استخدام ورقة العمل هذه في الخلايا داخل هذا العمود. اضغط على مفتاح سهم لأسفل للبدء. عنوان ورقة العمل هذه في الخلية على اليمين." sqref="A1" xr:uid="{3E5A8594-AEB7-4725-AC4E-9457FD71C2D5}"/>
    <dataValidation allowBlank="1" showInputMessage="1" showErrorMessage="1" prompt="توجد تسمية إجمالي المبيعات المتوقعة في الخلية على اليمين. أدخل المبيعات المتوقعة لكل شهر في الخلايا من D3 إلى O3. يتم حساب الإجمالي تلقائيًا في الخلية Q3." sqref="A3" xr:uid="{41FFC16D-0C42-42EB-83DC-57D47CF9B3A3}"/>
    <dataValidation allowBlank="1" showInputMessage="1" showErrorMessage="1" prompt="يتم حساب &quot;إجمالي تكلفة التسويق المباشر&quot; في هذا الصف، من الخلايا D34 إلى O34، وإجمالي التكلفة السنوية في الخلية Q34. تم تحديث خط المؤشر في الخلية S34." sqref="A34" xr:uid="{FAECABE9-1CD7-4863-82EE-366CDA586915}"/>
    <dataValidation allowBlank="1" showInputMessage="1" showErrorMessage="1" prompt="أدخل التفاصيل في جدول مصاريف أخرى بدءاً من الخلية على اليمين. يتم حساب إجمالي مصاريف أخرى لكل شهر تلقائياً في نهاية الجدول والإجمالي السنوي في الخلية Q68. تم تحديث خط المؤشر في الخلية S68. التعليمات التالية موجودة في الخلية A70." sqref="A63" xr:uid="{B0DDEABE-24CA-4392-A1A7-1B12E5F7270B}"/>
    <dataValidation allowBlank="1" showInputMessage="1" showErrorMessage="1" prompt="أدخل التفاصيل في جدول التسويق المباشر بدءاً من الخلية على اليمين. يتم حساب إجمالي التسويق عبر الهاتف لكل شهر تلقائياً في نهاية الجدول والإجمالي السنوي في الخلية Q17. تم تحديث خط المؤشر في الخلية S17. التعليمات التالية موجودة في الخلية A18." sqref="A10" xr:uid="{92EE248D-EE3D-4485-A7D6-E566BFED75C8}"/>
  </dataValidations>
  <printOptions horizontalCentered="1"/>
  <pageMargins left="0.25" right="0.25" top="0.75" bottom="0.75" header="0.3" footer="0.3"/>
  <pageSetup paperSize="9" scale="40" fitToHeight="0" orientation="landscape" r:id="rId1"/>
  <headerFooter>
    <oddFooter>Page &amp;P of &amp;N</oddFooter>
  </headerFooter>
  <ignoredErrors>
    <ignoredError sqref="I3:J3" numberStoredAsText="1"/>
  </ignoredErrors>
  <drawing r:id="rId2"/>
  <tableParts count="9">
    <tablePart r:id="rId3"/>
    <tablePart r:id="rId4"/>
    <tablePart r:id="rId5"/>
    <tablePart r:id="rId6"/>
    <tablePart r:id="rId7"/>
    <tablePart r:id="rId8"/>
    <tablePart r:id="rId9"/>
    <tablePart r:id="rId10"/>
    <tablePart r:id="rId11"/>
  </tableParts>
  <extLst>
    <ext xmlns:x14="http://schemas.microsoft.com/office/spreadsheetml/2009/9/main" uri="{05C60535-1F16-4fd2-B633-F4F36F0B64E0}">
      <x14:sparklineGroups xmlns:xm="http://schemas.microsoft.com/office/excel/2006/main">
        <x14:sparklineGroup manualMax="0" manualMin="0" lineWeight="1" displayEmptyCellsAs="gap" high="1" low="1" rightToLeft="1" xr2:uid="{00000000-0003-0000-0100-000000000000}">
          <x14:colorSeries theme="6"/>
          <x14:colorNegative theme="4"/>
          <x14:colorAxis rgb="FF000000"/>
          <x14:colorMarkers theme="4" tint="-0.249977111117893"/>
          <x14:colorFirst theme="4" tint="-0.249977111117893"/>
          <x14:colorLast theme="4" tint="-0.249977111117893"/>
          <x14:colorHigh theme="4" tint="-0.249977111117893"/>
          <x14:colorLow theme="4" tint="-0.249977111117893"/>
          <x14:sparklines>
            <x14:sparkline>
              <xm:f>'ميزانية القناة التسويقية'!D9:O9</xm:f>
              <xm:sqref>S9</xm:sqref>
            </x14:sparkline>
            <x14:sparkline>
              <xm:f>'ميزانية القناة التسويقية'!D17:O17</xm:f>
              <xm:sqref>S17</xm:sqref>
            </x14:sparkline>
            <x14:sparkline>
              <xm:f>'ميزانية القناة التسويقية'!D27:O27</xm:f>
              <xm:sqref>S27</xm:sqref>
            </x14:sparkline>
            <x14:sparkline>
              <xm:f>'ميزانية القناة التسويقية'!D34:O34</xm:f>
              <xm:sqref>S34</xm:sqref>
            </x14:sparkline>
            <x14:sparkline>
              <xm:f>'ميزانية القناة التسويقية'!D42:O42</xm:f>
              <xm:sqref>S42</xm:sqref>
            </x14:sparkline>
            <x14:sparkline>
              <xm:f>'ميزانية القناة التسويقية'!D49:O49</xm:f>
              <xm:sqref>S49</xm:sqref>
            </x14:sparkline>
            <x14:sparkline>
              <xm:f>'ميزانية القناة التسويقية'!D56:O56</xm:f>
              <xm:sqref>S56</xm:sqref>
            </x14:sparkline>
            <x14:sparkline>
              <xm:f>'ميزانية القناة التسويقية'!D62:O62</xm:f>
              <xm:sqref>S62</xm:sqref>
            </x14:sparkline>
            <x14:sparkline>
              <xm:f>'ميزانية القناة التسويقية'!D68:O68</xm:f>
              <xm:sqref>S68</xm:sqref>
            </x14:sparkline>
            <x14:sparkline>
              <xm:f>'ميزانية القناة التسويقية'!D70:O70</xm:f>
              <xm:sqref>S70</xm:sqref>
            </x14:sparkline>
          </x14:sparklines>
        </x14:sparklineGroup>
      </x14:sparklineGroups>
    </ext>
  </extLst>
</worksheet>
</file>

<file path=customXml/_rels/item12.xml.rels>&#65279;<?xml version="1.0" encoding="utf-8"?><Relationships xmlns="http://schemas.openxmlformats.org/package/2006/relationships"><Relationship Type="http://schemas.openxmlformats.org/officeDocument/2006/relationships/customXmlProps" Target="/customXml/itemProps12.xml" Id="rId1" /></Relationships>
</file>

<file path=customXml/_rels/item2.xml.rels>&#65279;<?xml version="1.0" encoding="utf-8"?><Relationships xmlns="http://schemas.openxmlformats.org/package/2006/relationships"><Relationship Type="http://schemas.openxmlformats.org/officeDocument/2006/relationships/customXmlProps" Target="/customXml/itemProps21.xml" Id="rId1" /></Relationships>
</file>

<file path=customXml/_rels/item33.xml.rels>&#65279;<?xml version="1.0" encoding="utf-8"?><Relationships xmlns="http://schemas.openxmlformats.org/package/2006/relationships"><Relationship Type="http://schemas.openxmlformats.org/officeDocument/2006/relationships/customXmlProps" Target="/customXml/itemProps33.xml" Id="rId1" /></Relationships>
</file>

<file path=customXml/item12.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24" ma:contentTypeDescription="Create a new document." ma:contentTypeScope="" ma:versionID="2d714a3296df14eba7a100bb665443ca">
  <xsd:schema xmlns:xsd="http://www.w3.org/2001/XMLSchema" xmlns:xs="http://www.w3.org/2001/XMLSchema" xmlns:p="http://schemas.microsoft.com/office/2006/metadata/properties" xmlns:ns1="http://schemas.microsoft.com/sharepoint/v3" xmlns:ns2="71af3243-3dd4-4a8d-8c0d-dd76da1f02a5" xmlns:ns3="16c05727-aa75-4e4a-9b5f-8a80a1165891" xmlns:ns4="230e9df3-be65-4c73-a93b-d1236ebd677e" targetNamespace="http://schemas.microsoft.com/office/2006/metadata/properties" ma:root="true" ma:fieldsID="49549bf45bfbbfb6cffed527380e77e1" ns1:_="" ns2:_="" ns3:_="" ns4:_="">
    <xsd:import namespace="http://schemas.microsoft.com/sharepoint/v3"/>
    <xsd:import namespace="71af3243-3dd4-4a8d-8c0d-dd76da1f02a5"/>
    <xsd:import namespace="16c05727-aa75-4e4a-9b5f-8a80a1165891"/>
    <xsd:import namespace="230e9df3-be65-4c73-a93b-d1236ebd677e"/>
    <xsd:element name="properties">
      <xsd:complexType>
        <xsd:sequence>
          <xsd:element name="documentManagement">
            <xsd:complexType>
              <xsd:all>
                <xsd:element ref="ns2:Status" minOccurs="0"/>
                <xsd:element ref="ns2:Image" minOccurs="0"/>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element ref="ns1:_ip_UnifiedCompliancePolicyProperties" minOccurs="0"/>
                <xsd:element ref="ns1:_ip_UnifiedCompliancePolicyUIAction" minOccurs="0"/>
                <xsd:element ref="ns4:TaxCatchAll" minOccurs="0"/>
                <xsd:element ref="ns2:ImageTagsTaxHTField" minOccurs="0"/>
                <xsd:element ref="ns2:MediaServiceLocation" minOccurs="0"/>
                <xsd:element ref="ns2:MediaLengthInSeconds" minOccurs="0"/>
                <xsd:element ref="ns2:Backgroun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ma:readOnly="false">
      <xsd:simpleType>
        <xsd:restriction base="dms:Note"/>
      </xsd:simpleType>
    </xsd:element>
    <xsd:element name="_ip_UnifiedCompliancePolicyUIAction" ma:index="21" nillable="true" ma:displayName="Unified Compliance Policy UI Action" ma:hidden="true" ma:internalName="_ip_UnifiedCompliancePolicyUIAction"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Status" ma:index="2" nillable="true" ma:displayName="Status" ma:default="Not started" ma:format="Dropdown" ma:internalName="Status" ma:readOnly="false">
      <xsd:simpleType>
        <xsd:restriction base="dms:Choice">
          <xsd:enumeration value="Not started"/>
          <xsd:enumeration value="In Progress"/>
          <xsd:enumeration value="Completed"/>
        </xsd:restriction>
      </xsd:simpleType>
    </xsd:element>
    <xsd:element name="Image" ma:index="3" nillable="true" ma:displayName="Image" ma:format="Image" ma:internalName="Image"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hidden="true" ma:internalName="MediaServiceOCR" ma:readOnly="true">
      <xsd:simpleType>
        <xsd:restriction base="dms:Note"/>
      </xsd:simpleType>
    </xsd:element>
    <xsd:element name="MediaServiceAutoTags" ma:index="11" nillable="true" ma:displayName="MediaServiceAutoTags" ma:hidden="true"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hidden="true" ma:internalName="MediaServiceKeyPoints" ma:readOnly="false">
      <xsd:simpleType>
        <xsd:restriction base="dms:Note"/>
      </xsd:simpleType>
    </xsd:element>
    <xsd:element name="MediaServiceDateTaken" ma:index="18" nillable="true" ma:displayName="MediaServiceDateTaken" ma:hidden="true" ma:internalName="MediaServiceDateTaken" ma:readOnly="true">
      <xsd:simpleType>
        <xsd:restriction base="dms:Text"/>
      </xsd:simpleType>
    </xsd:element>
    <xsd:element name="ImageTagsTaxHTField" ma:index="25" nillable="true" ma:taxonomy="true" ma:internalName="ImageTagsTaxHTField" ma:taxonomyFieldName="MediaServiceImageTags" ma:displayName="Image Tags" ma:readOnly="false" ma:fieldId="{5cf76f15-5ced-4ddc-b409-7134ff3c332f}" ma:taxonomyMulti="true" ma:sspId="e385fb40-52d4-4fae-9c5b-3e8ff8a5878e" ma:termSetId="09814cd3-568e-fe90-9814-8d621ff8fb84" ma:anchorId="fba54fb3-c3e1-fe81-a776-ca4b69148c4d" ma:open="true" ma:isKeyword="false">
      <xsd:complexType>
        <xsd:sequence>
          <xsd:element ref="pc:Terms" minOccurs="0" maxOccurs="1"/>
        </xsd:sequence>
      </xsd:complexType>
    </xsd:element>
    <xsd:element name="MediaServiceLocation" ma:index="26" nillable="true" ma:displayName="Location" ma:hidden="true" ma:internalName="MediaServiceLocation" ma:readOnly="true">
      <xsd:simpleType>
        <xsd:restriction base="dms:Text"/>
      </xsd:simpleType>
    </xsd:element>
    <xsd:element name="MediaLengthInSeconds" ma:index="27" nillable="true" ma:displayName="MediaLengthInSeconds" ma:hidden="true" ma:internalName="MediaLengthInSeconds" ma:readOnly="true">
      <xsd:simpleType>
        <xsd:restriction base="dms:Unknown"/>
      </xsd:simpleType>
    </xsd:element>
    <xsd:element name="Background" ma:index="28" nillable="true" ma:displayName="Background" ma:default="0" ma:format="Dropdown" ma:internalName="Background">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hidden="true" ma:internalName="SharedWithDetail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30e9df3-be65-4c73-a93b-d1236ebd677e"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3f6bfcbc-3db3-4ae6-bd76-326f0798ad28}" ma:internalName="TaxCatchAll" ma:readOnly="false" ma:showField="CatchAllData" ma:web="16c05727-aa75-4e4a-9b5f-8a80a116589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Image xmlns="71af3243-3dd4-4a8d-8c0d-dd76da1f02a5">
      <Url xsi:nil="true"/>
      <Description xsi:nil="true"/>
    </Image>
    <Status xmlns="71af3243-3dd4-4a8d-8c0d-dd76da1f02a5">Not started</Status>
    <Background xmlns="71af3243-3dd4-4a8d-8c0d-dd76da1f02a5">false</Background>
    <_ip_UnifiedCompliancePolicyProperties xmlns="http://schemas.microsoft.com/sharepoint/v3" xsi:nil="true"/>
    <ImageTagsTaxHTField xmlns="71af3243-3dd4-4a8d-8c0d-dd76da1f02a5">
      <Terms xmlns="http://schemas.microsoft.com/office/infopath/2007/PartnerControls"/>
    </ImageTagsTaxHTField>
    <TaxCatchAll xmlns="230e9df3-be65-4c73-a93b-d1236ebd677e" xsi:nil="true"/>
    <MediaServiceKeyPoints xmlns="71af3243-3dd4-4a8d-8c0d-dd76da1f02a5" xsi:nil="true"/>
  </documentManagement>
</p:properties>
</file>

<file path=customXml/item33.xml><?xml version="1.0" encoding="utf-8"?>
<?mso-contentType ?>
<FormTemplates xmlns="http://schemas.microsoft.com/sharepoint/v3/contenttype/forms">
  <Display>DocumentLibraryForm</Display>
  <Edit>DocumentLibraryForm</Edit>
  <New>DocumentLibraryForm</New>
</FormTemplates>
</file>

<file path=customXml/itemProps12.xml><?xml version="1.0" encoding="utf-8"?>
<ds:datastoreItem xmlns:ds="http://schemas.openxmlformats.org/officeDocument/2006/customXml" ds:itemID="{B1F1829E-E98D-40B2-99B2-550B0002F3A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1af3243-3dd4-4a8d-8c0d-dd76da1f02a5"/>
    <ds:schemaRef ds:uri="16c05727-aa75-4e4a-9b5f-8a80a1165891"/>
    <ds:schemaRef ds:uri="230e9df3-be65-4c73-a93b-d1236ebd67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1.xml><?xml version="1.0" encoding="utf-8"?>
<ds:datastoreItem xmlns:ds="http://schemas.openxmlformats.org/officeDocument/2006/customXml" ds:itemID="{C45F3B12-01BB-403A-BB8C-6F80E82B2C9A}">
  <ds:schemaRefs>
    <ds:schemaRef ds:uri="http://schemas.microsoft.com/office/2006/metadata/properties"/>
    <ds:schemaRef ds:uri="http://schemas.microsoft.com/office/infopath/2007/PartnerControls"/>
    <ds:schemaRef ds:uri="http://schemas.microsoft.com/sharepoint/v3"/>
    <ds:schemaRef ds:uri="71af3243-3dd4-4a8d-8c0d-dd76da1f02a5"/>
    <ds:schemaRef ds:uri="230e9df3-be65-4c73-a93b-d1236ebd677e"/>
  </ds:schemaRefs>
</ds:datastoreItem>
</file>

<file path=customXml/itemProps33.xml><?xml version="1.0" encoding="utf-8"?>
<ds:datastoreItem xmlns:ds="http://schemas.openxmlformats.org/officeDocument/2006/customXml" ds:itemID="{7CCA40DD-7229-418A-83A6-0B2260E39157}">
  <ds:schemaRefs>
    <ds:schemaRef ds:uri="http://schemas.microsoft.com/sharepoint/v3/contenttype/forms"/>
  </ds:schemaRefs>
</ds:datastoreItem>
</file>

<file path=docProps/app.xml><?xml version="1.0" encoding="utf-8"?>
<ap:Properties xmlns:vt="http://schemas.openxmlformats.org/officeDocument/2006/docPropsVTypes" xmlns:ap="http://schemas.openxmlformats.org/officeDocument/2006/extended-properties">
  <ap:Template>TM02802053</ap:Template>
  <ap:DocSecurity>0</ap:DocSecurity>
  <ap:ScaleCrop>false</ap:ScaleCrop>
  <ap:HeadingPairs>
    <vt:vector baseType="variant" size="4">
      <vt:variant>
        <vt:lpstr>أوراق العمل</vt:lpstr>
      </vt:variant>
      <vt:variant>
        <vt:i4>2</vt:i4>
      </vt:variant>
      <vt:variant>
        <vt:lpstr>النطاقات المسماة</vt:lpstr>
      </vt:variant>
      <vt:variant>
        <vt:i4>1</vt:i4>
      </vt:variant>
    </vt:vector>
  </ap:HeadingPairs>
  <ap:TitlesOfParts>
    <vt:vector baseType="lpstr" size="3">
      <vt:lpstr>بدء</vt:lpstr>
      <vt:lpstr>ميزانية القناة التسويقية</vt:lpstr>
      <vt:lpstr>'ميزانية القناة التسويقية'!Print_Titles</vt:lpstr>
    </vt:vector>
  </ap:TitlesOfParts>
  <ap:LinksUpToDate>false</ap:LinksUpToDate>
  <ap:SharedDoc>false</ap:SharedDoc>
  <ap:HyperlinksChanged>false</ap:HyperlinksChanged>
  <ap:AppVersion>16.0300</ap:AppVersion>
</ap: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2022-06-14T04:30:57Z</dcterms:created>
  <dcterms:modified xsi:type="dcterms:W3CDTF">2022-08-10T01:56:54Z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