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1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ar-SA\"/>
    </mc:Choice>
  </mc:AlternateContent>
  <xr:revisionPtr revIDLastSave="0" documentId="13_ncr:1_{10E14746-79F2-4EA0-AA45-FAFC34C35C80}" xr6:coauthVersionLast="43" xr6:coauthVersionMax="43" xr10:uidLastSave="{00000000-0000-0000-0000-000000000000}"/>
  <bookViews>
    <workbookView xWindow="-120" yWindow="-120" windowWidth="28860" windowHeight="16110" tabRatio="926" xr2:uid="{00000000-000D-0000-FFFF-FFFF00000000}"/>
  </bookViews>
  <sheets>
    <sheet name="متعقب الوزن" sheetId="8" r:id="rId1"/>
    <sheet name="متعقب الوسط" sheetId="9" r:id="rId2"/>
    <sheet name="متعقب العضلة ذات الرأسين" sheetId="10" r:id="rId3"/>
    <sheet name="متعقب الوركين" sheetId="7" r:id="rId4"/>
    <sheet name="متعقب الفخذين" sheetId="6" r:id="rId5"/>
    <sheet name="سجل النشاط" sheetId="2" r:id="rId6"/>
    <sheet name="سجل الطعام" sheetId="3" r:id="rId7"/>
  </sheets>
  <definedNames>
    <definedName name="_xlnm.Print_Titles" localSheetId="6">'سجل الطعام'!$7:$7</definedName>
    <definedName name="_xlnm.Print_Titles" localSheetId="5">'سجل النشاط'!$10:$10</definedName>
    <definedName name="_xlnm.Print_Titles" localSheetId="2">'متعقب العضلة ذات الرأسين'!$3:$4</definedName>
    <definedName name="_xlnm.Print_Titles" localSheetId="4">'متعقب الفخذين'!$3:$4</definedName>
    <definedName name="_xlnm.Print_Titles" localSheetId="3">'متعقب الوركين'!$3:$4</definedName>
    <definedName name="_xlnm.Print_Titles" localSheetId="0">'متعقب الوزن'!$18:$19</definedName>
    <definedName name="_xlnm.Print_Titles" localSheetId="1">'متعقب الوسط'!$3:$4</definedName>
    <definedName name="ارتفاع_مؤشر_كتلة_الجسم" localSheetId="0">'متعقب الوزن'!$C$6*'متعقب الوزن'!$C$6</definedName>
    <definedName name="ارتفاع_مؤشر_كتلة_الجسم_1">IF('متعقب الوزن'!$C$7="إمبراطوري",وزن_ارتفاع_مؤشر_كتلة_الجسم*703,وزن_ارتفاع_مؤشر_كتلة_الجسم)</definedName>
    <definedName name="الإجمالي_الآخر" localSheetId="2">'متعقب العضلة ذات الرأسين'!الإجمالي_الكلي-SUM('سجل النشاط'!$C$4:$C$7)</definedName>
    <definedName name="الإجمالي_الآخر" localSheetId="4">'متعقب الفخذين'!الإجمالي_الكلي-SUM('سجل النشاط'!$C$4:$C$7)</definedName>
    <definedName name="الإجمالي_الآخر" localSheetId="3">'متعقب الوركين'!الإجمالي_الكلي-SUM('سجل النشاط'!$C$4:$C$7)</definedName>
    <definedName name="الإجمالي_الآخر" localSheetId="0">'متعقب الوزن'!الإجمالي_الكلي-SUM('سجل النشاط'!$C$4:$C$7)</definedName>
    <definedName name="الإجمالي_الآخر" localSheetId="1">'متعقب الوسط'!الإجمالي_الكلي-SUM('سجل النشاط'!$C$4:$C$7)</definedName>
    <definedName name="الإجمالي_الآخر">الإجمالي_الكلي-SUM('سجل النشاط'!$C$4:$C$7)</definedName>
    <definedName name="الإجمالي_الكلي" localSheetId="2">SUM(سجل_النشاط[المسافة])</definedName>
    <definedName name="الإجمالي_الكلي" localSheetId="4">SUM(سجل_النشاط[المسافة])</definedName>
    <definedName name="الإجمالي_الكلي" localSheetId="3">SUM(سجل_النشاط[المسافة])</definedName>
    <definedName name="الإجمالي_الكلي" localSheetId="0">SUM(سجل_النشاط[المسافة])</definedName>
    <definedName name="الإجمالي_الكلي" localSheetId="1">SUM(سجل_النشاط[المسافة])</definedName>
    <definedName name="الإجمالي_الكلي">SUM(سجل_النشاط[المسافة])</definedName>
    <definedName name="البحث_حسب_التاريخ">'سجل الطعام'!$D$5</definedName>
    <definedName name="الجنس" localSheetId="0">'متعقب الوزن'!$C$4</definedName>
    <definedName name="الطول" localSheetId="0">'متعقب الوزن'!$C$6</definedName>
    <definedName name="الفئة_1">'سجل النشاط'!$B$4</definedName>
    <definedName name="الفئة_2">'سجل النشاط'!$B$5</definedName>
    <definedName name="الفئة_3">'سجل النشاط'!$B$6</definedName>
    <definedName name="الفئة_4">'سجل النشاط'!$B$7</definedName>
    <definedName name="الفئة_5">'سجل النشاط'!$B$8</definedName>
    <definedName name="الكل_مكتمل">AND('متعقب الوزن'!$C$6&gt;0,'متعقب الوزن'!$C$12&gt;0)</definedName>
    <definedName name="الهدف_1" localSheetId="0">'متعقب الوزن'!$D$13</definedName>
    <definedName name="الهدف_2" localSheetId="0">'متعقب الوزن'!$D$14</definedName>
    <definedName name="الهدف_3" localSheetId="0">'متعقب الوزن'!$D$15</definedName>
    <definedName name="الهدف_4">'متعقب الوزن'!$D$16</definedName>
    <definedName name="الوزن_الحالي" localSheetId="0">'متعقب الوزن'!$C$12</definedName>
    <definedName name="الوزن_الهدف" localSheetId="0">'متعقب الوزن'!$D$12</definedName>
    <definedName name="تسمية_الهدف_1" localSheetId="0">'متعقب الوزن'!$B$13</definedName>
    <definedName name="تسمية_الهدف_2" localSheetId="0">'متعقب الوزن'!$B$14</definedName>
    <definedName name="تسمية_الهدف_3" localSheetId="0">'متعقب الوزن'!$B$15</definedName>
    <definedName name="تسمية_الهدف_4" localSheetId="0">'متعقب الوزن'!$B$16</definedName>
    <definedName name="تسمية_الوزن" localSheetId="0">'متعقب الوزن'!$B$12</definedName>
    <definedName name="وحدة_القياس" localSheetId="0">'متعقب الوزن'!$C$7</definedName>
    <definedName name="وزن_ارتفاع_مؤشر_كتلة_الجسم">'متعقب الوزن'!الوزن_الحالي/'متعقب الوزن'!ارتفاع_مؤشر_كتلة_الجسم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2" l="1"/>
  <c r="C8" i="8" l="1" a="1"/>
  <c r="C8" i="8" s="1"/>
  <c r="C7" i="2"/>
  <c r="C6" i="2"/>
  <c r="C5" i="2"/>
  <c r="C4" i="2"/>
  <c r="L5" i="3" l="1"/>
  <c r="K5" i="3"/>
  <c r="J5" i="3"/>
  <c r="I5" i="3"/>
  <c r="H5" i="3"/>
  <c r="G5" i="3"/>
  <c r="F5" i="3"/>
  <c r="E5" i="3"/>
  <c r="D5" i="3" s="1"/>
  <c r="L3" i="3"/>
  <c r="K3" i="3"/>
  <c r="J3" i="3"/>
  <c r="I3" i="3"/>
  <c r="H3" i="3"/>
  <c r="G3" i="3"/>
  <c r="F3" i="3"/>
  <c r="E3" i="3"/>
  <c r="B3" i="6"/>
  <c r="B3" i="7"/>
  <c r="B3" i="10"/>
  <c r="B3" i="9"/>
  <c r="B18" i="8"/>
  <c r="E10" i="8"/>
  <c r="E3" i="8"/>
  <c r="B9" i="8" a="1"/>
  <c r="B9" i="8" s="1"/>
  <c r="B9" i="10" l="1"/>
  <c r="B8" i="10"/>
  <c r="B7" i="10"/>
  <c r="B6" i="10"/>
  <c r="B5" i="10"/>
  <c r="B8" i="9"/>
  <c r="B7" i="9"/>
  <c r="B6" i="9"/>
  <c r="B5" i="9"/>
  <c r="B25" i="8"/>
  <c r="B24" i="8"/>
  <c r="B23" i="8"/>
  <c r="B22" i="8"/>
  <c r="B21" i="8"/>
  <c r="B20" i="8"/>
  <c r="B7" i="7" l="1"/>
  <c r="B6" i="7"/>
  <c r="B5" i="7"/>
  <c r="B11" i="6"/>
  <c r="B10" i="6"/>
  <c r="B9" i="6"/>
  <c r="B8" i="6"/>
  <c r="B7" i="6"/>
  <c r="B6" i="6"/>
  <c r="B5" i="6"/>
  <c r="B18" i="3" l="1"/>
  <c r="B17" i="3"/>
  <c r="B16" i="3"/>
  <c r="B15" i="3"/>
  <c r="B14" i="3"/>
  <c r="B13" i="3"/>
  <c r="B12" i="3"/>
  <c r="B11" i="3"/>
  <c r="B10" i="3"/>
  <c r="B9" i="3"/>
  <c r="B8" i="3"/>
  <c r="B15" i="2"/>
  <c r="B14" i="2"/>
  <c r="B13" i="2"/>
  <c r="B12" i="2"/>
  <c r="B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<sst xmlns="http://schemas.openxmlformats.org/spreadsheetml/2006/main" count="110" uniqueCount="71">
  <si>
    <t>خطة اللياقة</t>
  </si>
  <si>
    <t>معلومات عني:</t>
  </si>
  <si>
    <t>الجنس:</t>
  </si>
  <si>
    <t>العمر:</t>
  </si>
  <si>
    <t>الارتفاع:</t>
  </si>
  <si>
    <t>الوحدة:</t>
  </si>
  <si>
    <t>مؤشر كتلة الجسم:</t>
  </si>
  <si>
    <t>إحصائيات البدء:</t>
  </si>
  <si>
    <t>النوع</t>
  </si>
  <si>
    <t>الوزن</t>
  </si>
  <si>
    <t>الخصر</t>
  </si>
  <si>
    <t>العضلة ذات الرأسين</t>
  </si>
  <si>
    <t>الوركين</t>
  </si>
  <si>
    <t>الفخذين</t>
  </si>
  <si>
    <t>التاريخ</t>
  </si>
  <si>
    <t>أنثى</t>
  </si>
  <si>
    <t>الحالي</t>
  </si>
  <si>
    <t>الوقت</t>
  </si>
  <si>
    <t>الهدف</t>
  </si>
  <si>
    <t>يوجد المخطط الخطي الذي يتعقب تقدم كل إحصائية بدء على حدة بما في ذلك الوركين والوسط والفخذين والعضلة ذات الرأسين في هذه الخلية.</t>
  </si>
  <si>
    <t>يوجد تخطيط المنطقة الذي يتعقب تقدم الوزن في هذه الخلية.</t>
  </si>
  <si>
    <t>توجد الصورة الظلية لشخص في مواضع التمرين مختلفة في هذه الخلية.</t>
  </si>
  <si>
    <t>الحجم</t>
  </si>
  <si>
    <t>سجل النشاط</t>
  </si>
  <si>
    <t>الأنشطة</t>
  </si>
  <si>
    <t>ركوب الدراجات</t>
  </si>
  <si>
    <t>الركض</t>
  </si>
  <si>
    <t>السير</t>
  </si>
  <si>
    <t>السباحة</t>
  </si>
  <si>
    <t>أخرى</t>
  </si>
  <si>
    <t>الإجمالي</t>
  </si>
  <si>
    <t>النشاط</t>
  </si>
  <si>
    <t>الوحدة</t>
  </si>
  <si>
    <t>أميال</t>
  </si>
  <si>
    <t>خطوات</t>
  </si>
  <si>
    <t>متر</t>
  </si>
  <si>
    <t>وقت البدء</t>
  </si>
  <si>
    <t>المدة</t>
  </si>
  <si>
    <t>المسافة</t>
  </si>
  <si>
    <t>السعرات الحرارية</t>
  </si>
  <si>
    <t>ملاحظة</t>
  </si>
  <si>
    <t>حار ورطب</t>
  </si>
  <si>
    <t xml:space="preserve">       </t>
  </si>
  <si>
    <t>سجل الطعام</t>
  </si>
  <si>
    <t>أهداف التغذية الخاصة بي</t>
  </si>
  <si>
    <t>الوجبات</t>
  </si>
  <si>
    <t>الإفطار</t>
  </si>
  <si>
    <t>وجبة خفيفة</t>
  </si>
  <si>
    <t>الغداء</t>
  </si>
  <si>
    <t>العشاء</t>
  </si>
  <si>
    <t xml:space="preserve">المدخول اليومي: </t>
  </si>
  <si>
    <t>الطعام</t>
  </si>
  <si>
    <t>زبادي يوناني</t>
  </si>
  <si>
    <t>تفاح</t>
  </si>
  <si>
    <t>بيكو المانجو بالخس الملفوف</t>
  </si>
  <si>
    <t>الفطائر المكسيكية بالجمبري (2)</t>
  </si>
  <si>
    <t>الجوز الخام</t>
  </si>
  <si>
    <t>قطع الشوفان</t>
  </si>
  <si>
    <t>برتقال</t>
  </si>
  <si>
    <t>كوسة بصلصة البيستو</t>
  </si>
  <si>
    <t>سمك القد المحمص</t>
  </si>
  <si>
    <t>خليط الخضروات المشوية</t>
  </si>
  <si>
    <t>مثلجات سندي</t>
  </si>
  <si>
    <t>الدهون</t>
  </si>
  <si>
    <t>الكولسترول</t>
  </si>
  <si>
    <t>الصوديوم</t>
  </si>
  <si>
    <t>الكربوهيدرات</t>
  </si>
  <si>
    <t>البروتين</t>
  </si>
  <si>
    <t>السكر</t>
  </si>
  <si>
    <t>الألياف</t>
  </si>
  <si>
    <t>إمبراطوري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</si>
</sst>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_ &quot;₹&quot;\ * #,##0_ ;_ &quot;₹&quot;\ * \-#,##0_ ;_ &quot;₹&quot;\ * &quot;-&quot;_ ;_ @_ "/>
    <numFmt numFmtId="165" formatCode="_ * #,##0_ ;_ * \-#,##0_ ;_ * &quot;-&quot;_ ;_ @_ "/>
    <numFmt numFmtId="166" formatCode="_ &quot;₹&quot;\ * #,##0.00_ ;_ &quot;₹&quot;\ * \-#,##0.00_ ;_ &quot;₹&quot;\ * &quot;-&quot;??_ ;_ @_ "/>
    <numFmt numFmtId="167" formatCode="_ * #,##0.00_ ;_ * \-#,##0.00_ ;_ * &quot;-&quot;??_ ;_ @_ "/>
    <numFmt numFmtId="168" formatCode="0.0"/>
    <numFmt numFmtId="169" formatCode="[$-1000000]h:mm:ss;@"/>
  </numFmts>
  <fonts count="25" x14ac:knownFonts="1">
    <font>
      <sz val="11"/>
      <color theme="3"/>
      <name val="Tahoma"/>
      <family val="2"/>
    </font>
    <font>
      <sz val="11"/>
      <color theme="1"/>
      <name val="Tahoma"/>
      <family val="2"/>
    </font>
    <font>
      <sz val="11"/>
      <color theme="0"/>
      <name val="Tahoma"/>
      <family val="2"/>
    </font>
    <font>
      <sz val="11"/>
      <color rgb="FF9C0006"/>
      <name val="Tahoma"/>
      <family val="2"/>
    </font>
    <font>
      <b/>
      <sz val="11"/>
      <color rgb="FFFA7D00"/>
      <name val="Tahoma"/>
      <family val="2"/>
    </font>
    <font>
      <b/>
      <sz val="11"/>
      <color theme="0"/>
      <name val="Tahoma"/>
      <family val="2"/>
    </font>
    <font>
      <sz val="11"/>
      <color theme="3"/>
      <name val="Tahoma"/>
      <family val="2"/>
    </font>
    <font>
      <i/>
      <sz val="11"/>
      <color theme="1" tint="0.34998626667073579"/>
      <name val="Tahoma"/>
      <family val="2"/>
    </font>
    <font>
      <sz val="11"/>
      <color rgb="FF006100"/>
      <name val="Tahoma"/>
      <family val="2"/>
    </font>
    <font>
      <b/>
      <sz val="12"/>
      <color theme="0"/>
      <name val="Tahoma"/>
      <family val="2"/>
    </font>
    <font>
      <b/>
      <sz val="13"/>
      <color theme="3"/>
      <name val="Tahoma"/>
      <family val="2"/>
    </font>
    <font>
      <b/>
      <sz val="11"/>
      <color theme="3"/>
      <name val="Tahoma"/>
      <family val="2"/>
    </font>
    <font>
      <sz val="11"/>
      <color rgb="FF3F3F76"/>
      <name val="Tahoma"/>
      <family val="2"/>
    </font>
    <font>
      <sz val="11"/>
      <color rgb="FFFA7D00"/>
      <name val="Tahoma"/>
      <family val="2"/>
    </font>
    <font>
      <sz val="11"/>
      <color rgb="FF9C5700"/>
      <name val="Tahoma"/>
      <family val="2"/>
    </font>
    <font>
      <b/>
      <sz val="11"/>
      <color rgb="FF3F3F3F"/>
      <name val="Tahoma"/>
      <family val="2"/>
    </font>
    <font>
      <b/>
      <sz val="36"/>
      <color theme="4" tint="-0.24994659260841701"/>
      <name val="Tahoma"/>
      <family val="2"/>
    </font>
    <font>
      <b/>
      <sz val="11"/>
      <color theme="1"/>
      <name val="Tahoma"/>
      <family val="2"/>
    </font>
    <font>
      <sz val="11"/>
      <color rgb="FFFF0000"/>
      <name val="Tahoma"/>
      <family val="2"/>
    </font>
    <font>
      <b/>
      <sz val="36"/>
      <color theme="4"/>
      <name val="Tahoma"/>
      <family val="2"/>
    </font>
    <font>
      <sz val="10"/>
      <color theme="3"/>
      <name val="Tahoma"/>
      <family val="2"/>
    </font>
    <font>
      <b/>
      <sz val="36"/>
      <color theme="0"/>
      <name val="Tahoma"/>
      <family val="2"/>
    </font>
    <font>
      <sz val="11"/>
      <color theme="4" tint="-0.249977111117893"/>
      <name val="Tahoma"/>
      <family val="2"/>
    </font>
    <font>
      <sz val="11"/>
      <color theme="4" tint="-0.499984740745262"/>
      <name val="Tahoma"/>
      <family val="2"/>
    </font>
    <font>
      <sz val="8"/>
      <name val="Tahoma"/>
      <family val="2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>
      <alignment vertical="center" wrapText="1" readingOrder="2"/>
    </xf>
    <xf numFmtId="0" fontId="16" fillId="0" borderId="0" applyNumberFormat="0" applyFill="0" applyBorder="0" applyAlignment="0" applyProtection="0">
      <alignment readingOrder="2"/>
    </xf>
    <xf numFmtId="0" fontId="9" fillId="3" borderId="0" applyNumberFormat="0" applyProtection="0">
      <alignment horizontal="left" vertical="center" indent="1" readingOrder="2"/>
    </xf>
    <xf numFmtId="0" fontId="10" fillId="0" borderId="0" applyNumberFormat="0" applyFill="0" applyBorder="0" applyAlignment="0" applyProtection="0">
      <alignment readingOrder="2"/>
    </xf>
    <xf numFmtId="167" fontId="6" fillId="0" borderId="0" applyFill="0" applyBorder="0" applyAlignment="0" applyProtection="0"/>
    <xf numFmtId="165" fontId="6" fillId="0" borderId="0" applyFill="0" applyBorder="0" applyAlignment="0" applyProtection="0"/>
    <xf numFmtId="166" fontId="6" fillId="0" borderId="0" applyFill="0" applyBorder="0" applyAlignment="0" applyProtection="0"/>
    <xf numFmtId="164" fontId="6" fillId="0" borderId="0" applyFill="0" applyBorder="0" applyAlignment="0" applyProtection="0"/>
    <xf numFmtId="9" fontId="6" fillId="0" borderId="0" applyFill="0" applyBorder="0" applyAlignment="0" applyProtection="0"/>
    <xf numFmtId="0" fontId="11" fillId="0" borderId="2" applyNumberFormat="0" applyFill="0" applyAlignment="0" applyProtection="0"/>
    <xf numFmtId="0" fontId="6" fillId="4" borderId="1" applyNumberFormat="0" applyAlignment="0" applyProtection="0"/>
    <xf numFmtId="0" fontId="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" fillId="5" borderId="0" applyNumberFormat="0" applyBorder="0" applyAlignment="0" applyProtection="0"/>
    <xf numFmtId="0" fontId="3" fillId="6" borderId="0" applyNumberFormat="0" applyBorder="0" applyAlignment="0" applyProtection="0"/>
    <xf numFmtId="0" fontId="14" fillId="7" borderId="0" applyNumberFormat="0" applyBorder="0" applyAlignment="0" applyProtection="0"/>
    <xf numFmtId="0" fontId="12" fillId="8" borderId="3" applyNumberFormat="0" applyAlignment="0" applyProtection="0"/>
    <xf numFmtId="0" fontId="15" fillId="9" borderId="4" applyNumberFormat="0" applyAlignment="0" applyProtection="0"/>
    <xf numFmtId="0" fontId="4" fillId="9" borderId="3" applyNumberFormat="0" applyAlignment="0" applyProtection="0"/>
    <xf numFmtId="0" fontId="13" fillId="0" borderId="5" applyNumberFormat="0" applyFill="0" applyAlignment="0" applyProtection="0"/>
    <xf numFmtId="0" fontId="5" fillId="10" borderId="6" applyNumberFormat="0" applyAlignment="0" applyProtection="0"/>
    <xf numFmtId="0" fontId="18" fillId="0" borderId="0" applyNumberFormat="0" applyFill="0" applyBorder="0" applyAlignment="0" applyProtection="0"/>
    <xf numFmtId="0" fontId="17" fillId="0" borderId="7" applyNumberFormat="0" applyFill="0" applyAlignment="0" applyProtection="0"/>
    <xf numFmtId="0" fontId="2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2">
    <xf numFmtId="0" fontId="0" fillId="0" borderId="0" xfId="0">
      <alignment vertical="center" wrapText="1" readingOrder="2"/>
    </xf>
    <xf numFmtId="0" fontId="0" fillId="0" borderId="0" xfId="0">
      <alignment vertical="center" wrapText="1" readingOrder="2"/>
    </xf>
    <xf numFmtId="0" fontId="0" fillId="0" borderId="0" xfId="0" applyAlignment="1">
      <alignment horizontal="right" vertical="center" wrapText="1" readingOrder="2"/>
    </xf>
    <xf numFmtId="0" fontId="0" fillId="0" borderId="0" xfId="0" applyAlignment="1">
      <alignment horizontal="right" readingOrder="2"/>
    </xf>
    <xf numFmtId="0" fontId="0" fillId="0" borderId="0" xfId="0" applyFont="1" applyFill="1" applyBorder="1" applyAlignment="1">
      <alignment horizontal="right" readingOrder="2"/>
    </xf>
    <xf numFmtId="2" fontId="0" fillId="0" borderId="0" xfId="0" applyNumberFormat="1" applyAlignment="1">
      <alignment horizontal="right" readingOrder="2"/>
    </xf>
    <xf numFmtId="0" fontId="0" fillId="0" borderId="0" xfId="0" applyAlignment="1">
      <alignment horizontal="center" readingOrder="2"/>
    </xf>
    <xf numFmtId="0" fontId="17" fillId="0" borderId="0" xfId="0" applyFont="1" applyAlignment="1">
      <alignment horizontal="center" vertical="center" readingOrder="2"/>
    </xf>
    <xf numFmtId="0" fontId="0" fillId="0" borderId="0" xfId="0" applyAlignment="1">
      <alignment vertical="center" wrapText="1" readingOrder="2"/>
    </xf>
    <xf numFmtId="0" fontId="20" fillId="2" borderId="0" xfId="0" applyFont="1" applyFill="1" applyAlignment="1">
      <alignment horizontal="right" vertical="center" wrapText="1" readingOrder="2"/>
    </xf>
    <xf numFmtId="0" fontId="20" fillId="2" borderId="0" xfId="0" applyFont="1" applyFill="1" applyAlignment="1">
      <alignment vertical="center" wrapText="1" readingOrder="2"/>
    </xf>
    <xf numFmtId="0" fontId="5" fillId="3" borderId="0" xfId="0" applyFont="1" applyFill="1" applyBorder="1" applyAlignment="1">
      <alignment horizontal="center" vertical="center" readingOrder="2"/>
    </xf>
    <xf numFmtId="0" fontId="22" fillId="0" borderId="0" xfId="0" applyFont="1" applyAlignment="1">
      <alignment horizontal="center" vertical="center" readingOrder="2"/>
    </xf>
    <xf numFmtId="168" fontId="22" fillId="0" borderId="0" xfId="0" applyNumberFormat="1" applyFont="1" applyAlignment="1">
      <alignment horizontal="center" vertical="center" readingOrder="2"/>
    </xf>
    <xf numFmtId="14" fontId="0" fillId="0" borderId="0" xfId="0" applyNumberFormat="1" applyAlignment="1">
      <alignment horizontal="left" vertical="center" readingOrder="2"/>
    </xf>
    <xf numFmtId="169" fontId="0" fillId="0" borderId="0" xfId="0" applyNumberFormat="1" applyAlignment="1">
      <alignment horizontal="left" vertical="center" readingOrder="2"/>
    </xf>
    <xf numFmtId="168" fontId="0" fillId="0" borderId="0" xfId="0" applyNumberFormat="1" applyAlignment="1">
      <alignment horizontal="left" vertical="center" readingOrder="2"/>
    </xf>
    <xf numFmtId="0" fontId="16" fillId="0" borderId="0" xfId="1" applyFont="1" applyAlignment="1">
      <alignment horizontal="right" vertical="center" readingOrder="2"/>
    </xf>
    <xf numFmtId="0" fontId="6" fillId="0" borderId="0" xfId="0" applyFont="1" applyAlignment="1">
      <alignment horizontal="right" vertical="center" wrapText="1" readingOrder="2"/>
    </xf>
    <xf numFmtId="0" fontId="6" fillId="0" borderId="0" xfId="0" applyFont="1" applyBorder="1" applyAlignment="1">
      <alignment horizontal="right" vertical="center" wrapText="1" readingOrder="2"/>
    </xf>
    <xf numFmtId="0" fontId="6" fillId="0" borderId="0" xfId="0" applyFont="1" applyBorder="1" applyAlignment="1">
      <alignment horizontal="center" vertical="center" readingOrder="2"/>
    </xf>
    <xf numFmtId="0" fontId="6" fillId="0" borderId="0" xfId="0" applyFont="1" applyBorder="1" applyAlignment="1">
      <alignment horizontal="right" vertical="center" readingOrder="2"/>
    </xf>
    <xf numFmtId="0" fontId="16" fillId="0" borderId="0" xfId="1" applyFont="1" applyAlignment="1">
      <alignment vertical="center" readingOrder="2"/>
    </xf>
    <xf numFmtId="0" fontId="6" fillId="0" borderId="0" xfId="0" applyFont="1" applyAlignment="1">
      <alignment vertical="center" wrapText="1" readingOrder="2"/>
    </xf>
    <xf numFmtId="0" fontId="0" fillId="0" borderId="0" xfId="0" applyFont="1" applyAlignment="1">
      <alignment horizontal="right" vertical="center" wrapText="1" readingOrder="2"/>
    </xf>
    <xf numFmtId="0" fontId="9" fillId="3" borderId="0" xfId="2" applyFont="1" applyAlignment="1">
      <alignment horizontal="center" vertical="center" readingOrder="2"/>
    </xf>
    <xf numFmtId="0" fontId="9" fillId="3" borderId="0" xfId="2" applyFont="1" applyAlignment="1">
      <alignment horizontal="right" vertical="center" readingOrder="2"/>
    </xf>
    <xf numFmtId="0" fontId="0" fillId="0" borderId="0" xfId="0" applyFont="1" applyAlignment="1">
      <alignment vertical="center" wrapText="1" readingOrder="2"/>
    </xf>
    <xf numFmtId="0" fontId="0" fillId="0" borderId="0" xfId="0" applyFont="1" applyAlignment="1">
      <alignment horizontal="center" vertical="center" readingOrder="2"/>
    </xf>
    <xf numFmtId="0" fontId="0" fillId="0" borderId="0" xfId="0" applyFont="1" applyAlignment="1">
      <alignment horizontal="right" vertical="center" readingOrder="2"/>
    </xf>
    <xf numFmtId="0" fontId="0" fillId="0" borderId="0" xfId="0" applyNumberFormat="1" applyFont="1" applyFill="1" applyBorder="1" applyAlignment="1">
      <alignment horizontal="left" vertical="center" readingOrder="2"/>
    </xf>
    <xf numFmtId="14" fontId="0" fillId="0" borderId="0" xfId="0" applyNumberFormat="1" applyFont="1" applyAlignment="1">
      <alignment horizontal="left" vertical="center" readingOrder="2"/>
    </xf>
    <xf numFmtId="169" fontId="0" fillId="0" borderId="0" xfId="0" applyNumberFormat="1" applyFont="1" applyAlignment="1">
      <alignment horizontal="left" vertical="center" readingOrder="2"/>
    </xf>
    <xf numFmtId="0" fontId="0" fillId="0" borderId="0" xfId="0" applyNumberFormat="1" applyFont="1" applyFill="1" applyBorder="1" applyAlignment="1">
      <alignment horizontal="right" vertical="center" readingOrder="2"/>
    </xf>
    <xf numFmtId="168" fontId="0" fillId="0" borderId="0" xfId="0" applyNumberFormat="1" applyFont="1" applyAlignment="1">
      <alignment horizontal="left" vertical="center" readingOrder="2"/>
    </xf>
    <xf numFmtId="0" fontId="20" fillId="2" borderId="0" xfId="0" applyNumberFormat="1" applyFont="1" applyFill="1" applyAlignment="1">
      <alignment vertical="center" wrapText="1" readingOrder="2"/>
    </xf>
    <xf numFmtId="0" fontId="0" fillId="0" borderId="0" xfId="0" applyAlignment="1">
      <alignment horizontal="right" indent="1" readingOrder="2"/>
    </xf>
    <xf numFmtId="0" fontId="17" fillId="0" borderId="0" xfId="0" applyFont="1" applyAlignment="1">
      <alignment horizontal="right" vertical="center" indent="1" readingOrder="2"/>
    </xf>
    <xf numFmtId="0" fontId="0" fillId="0" borderId="0" xfId="0" applyFont="1" applyAlignment="1">
      <alignment horizontal="right" vertical="center" indent="2" readingOrder="2"/>
    </xf>
    <xf numFmtId="0" fontId="9" fillId="3" borderId="0" xfId="2" applyFont="1" applyAlignment="1">
      <alignment horizontal="right" vertical="center" indent="1" readingOrder="2"/>
    </xf>
    <xf numFmtId="0" fontId="0" fillId="0" borderId="0" xfId="0" applyFont="1" applyAlignment="1">
      <alignment horizontal="right" vertical="center" indent="1" readingOrder="2"/>
    </xf>
    <xf numFmtId="0" fontId="0" fillId="0" borderId="0" xfId="0" applyFont="1" applyAlignment="1">
      <alignment horizontal="right" vertical="center" wrapText="1" indent="1" readingOrder="2"/>
    </xf>
    <xf numFmtId="0" fontId="0" fillId="0" borderId="0" xfId="0" applyFont="1" applyAlignment="1">
      <alignment horizontal="left" vertical="center" indent="1" readingOrder="2"/>
    </xf>
    <xf numFmtId="169" fontId="0" fillId="0" borderId="0" xfId="0" applyNumberFormat="1" applyFont="1" applyAlignment="1">
      <alignment horizontal="left" vertical="center" indent="1" readingOrder="2"/>
    </xf>
    <xf numFmtId="0" fontId="6" fillId="0" borderId="0" xfId="0" applyFont="1" applyAlignment="1">
      <alignment horizontal="left" vertical="center" wrapText="1" indent="1" readingOrder="2"/>
    </xf>
    <xf numFmtId="0" fontId="23" fillId="0" borderId="0" xfId="0" applyNumberFormat="1" applyFont="1" applyAlignment="1">
      <alignment horizontal="left" vertical="center" wrapText="1" indent="1" readingOrder="2"/>
    </xf>
    <xf numFmtId="14" fontId="6" fillId="0" borderId="0" xfId="0" applyNumberFormat="1" applyFont="1" applyBorder="1" applyAlignment="1">
      <alignment horizontal="left" vertical="center" indent="1" readingOrder="2"/>
    </xf>
    <xf numFmtId="0" fontId="2" fillId="0" borderId="0" xfId="0" applyFont="1" applyAlignment="1">
      <alignment horizontal="right" vertical="center" wrapText="1" readingOrder="2"/>
    </xf>
    <xf numFmtId="0" fontId="10" fillId="0" borderId="0" xfId="3" applyFill="1" applyAlignment="1">
      <alignment horizontal="right" readingOrder="2"/>
    </xf>
    <xf numFmtId="0" fontId="19" fillId="0" borderId="0" xfId="1" applyFont="1" applyAlignment="1">
      <alignment horizontal="right" vertical="center" readingOrder="2"/>
    </xf>
    <xf numFmtId="0" fontId="0" fillId="0" borderId="0" xfId="0" applyAlignment="1">
      <alignment horizontal="center" vertical="center" wrapText="1" readingOrder="2"/>
    </xf>
    <xf numFmtId="0" fontId="2" fillId="0" borderId="0" xfId="0" applyFont="1" applyAlignment="1">
      <alignment vertical="center" wrapText="1" readingOrder="2"/>
    </xf>
    <xf numFmtId="0" fontId="10" fillId="0" borderId="0" xfId="3" applyFont="1" applyFill="1" applyAlignment="1">
      <alignment horizontal="right" readingOrder="2"/>
    </xf>
    <xf numFmtId="0" fontId="16" fillId="2" borderId="0" xfId="1" applyFont="1" applyFill="1" applyAlignment="1">
      <alignment horizontal="right" vertical="center" readingOrder="2"/>
    </xf>
    <xf numFmtId="0" fontId="0" fillId="0" borderId="0" xfId="0" applyFont="1" applyAlignment="1">
      <alignment horizontal="center" vertical="center" wrapText="1" readingOrder="2"/>
    </xf>
    <xf numFmtId="0" fontId="6" fillId="0" borderId="0" xfId="0" applyFont="1" applyAlignment="1">
      <alignment horizontal="center" vertical="center" wrapText="1" readingOrder="2"/>
    </xf>
    <xf numFmtId="0" fontId="9" fillId="3" borderId="0" xfId="2" applyFont="1" applyAlignment="1">
      <alignment horizontal="right" vertical="center" indent="1" readingOrder="2"/>
    </xf>
    <xf numFmtId="0" fontId="16" fillId="0" borderId="0" xfId="1" applyFont="1" applyAlignment="1">
      <alignment horizontal="right" vertical="center" readingOrder="2"/>
    </xf>
    <xf numFmtId="0" fontId="21" fillId="0" borderId="0" xfId="1" applyFont="1" applyAlignment="1">
      <alignment horizontal="right" vertical="center" readingOrder="2"/>
    </xf>
    <xf numFmtId="0" fontId="9" fillId="3" borderId="0" xfId="2" applyAlignment="1">
      <alignment horizontal="right" vertical="center" indent="1" readingOrder="2"/>
    </xf>
    <xf numFmtId="14" fontId="0" fillId="0" borderId="0" xfId="0" applyNumberFormat="1" applyFont="1" applyAlignment="1">
      <alignment horizontal="left" vertical="center" indent="2" readingOrder="2"/>
    </xf>
    <xf numFmtId="0" fontId="6" fillId="0" borderId="0" xfId="0" applyFont="1" applyBorder="1" applyAlignment="1">
      <alignment horizontal="right" vertical="center" indent="1" readingOrder="2"/>
    </xf>
  </cellXfs>
  <cellStyles count="47">
    <cellStyle name="20% - تمييز1" xfId="24" builtinId="30" customBuiltin="1"/>
    <cellStyle name="20% - تمييز2" xfId="28" builtinId="34" customBuiltin="1"/>
    <cellStyle name="20% - تمييز3" xfId="32" builtinId="38" customBuiltin="1"/>
    <cellStyle name="20% - تمييز4" xfId="36" builtinId="42" customBuiltin="1"/>
    <cellStyle name="20% - تمييز5" xfId="40" builtinId="46" customBuiltin="1"/>
    <cellStyle name="20% - تمييز6" xfId="44" builtinId="50" customBuiltin="1"/>
    <cellStyle name="40% - تمييز1" xfId="25" builtinId="31" customBuiltin="1"/>
    <cellStyle name="40% - تمييز2" xfId="29" builtinId="35" customBuiltin="1"/>
    <cellStyle name="40% - تمييز3" xfId="33" builtinId="39" customBuiltin="1"/>
    <cellStyle name="40% - تمييز4" xfId="37" builtinId="43" customBuiltin="1"/>
    <cellStyle name="40% - تمييز5" xfId="41" builtinId="47" customBuiltin="1"/>
    <cellStyle name="40% - تمييز6" xfId="45" builtinId="51" customBuiltin="1"/>
    <cellStyle name="60% - تمييز1" xfId="26" builtinId="32" customBuiltin="1"/>
    <cellStyle name="60% - تمييز2" xfId="30" builtinId="36" customBuiltin="1"/>
    <cellStyle name="60% - تمييز3" xfId="34" builtinId="40" customBuiltin="1"/>
    <cellStyle name="60% - تمييز4" xfId="38" builtinId="44" customBuiltin="1"/>
    <cellStyle name="60% - تمييز5" xfId="42" builtinId="48" customBuiltin="1"/>
    <cellStyle name="60% - تمييز6" xfId="46" builtinId="52" customBuiltin="1"/>
    <cellStyle name="Comma" xfId="4" builtinId="3" customBuiltin="1"/>
    <cellStyle name="Comma [0]" xfId="5" builtinId="6" customBuiltin="1"/>
    <cellStyle name="Currency" xfId="6" builtinId="4" customBuiltin="1"/>
    <cellStyle name="Currency [0]" xfId="7" builtinId="7" customBuiltin="1"/>
    <cellStyle name="Percent" xfId="8" builtinId="5" customBuiltin="1"/>
    <cellStyle name="إخراج" xfId="17" builtinId="21" customBuiltin="1"/>
    <cellStyle name="إدخال" xfId="16" builtinId="20" customBuiltin="1"/>
    <cellStyle name="الإجمالي" xfId="22" builtinId="25" customBuiltin="1"/>
    <cellStyle name="تمييز1" xfId="23" builtinId="29" customBuiltin="1"/>
    <cellStyle name="تمييز2" xfId="27" builtinId="33" customBuiltin="1"/>
    <cellStyle name="تمييز3" xfId="31" builtinId="37" customBuiltin="1"/>
    <cellStyle name="تمييز4" xfId="35" builtinId="41" customBuiltin="1"/>
    <cellStyle name="تمييز5" xfId="39" builtinId="45" customBuiltin="1"/>
    <cellStyle name="تمييز6" xfId="43" builtinId="49" customBuiltin="1"/>
    <cellStyle name="جيد" xfId="13" builtinId="26" customBuiltin="1"/>
    <cellStyle name="حساب" xfId="18" builtinId="22" customBuiltin="1"/>
    <cellStyle name="خلية تدقيق" xfId="20" builtinId="23" customBuiltin="1"/>
    <cellStyle name="خلية مرتبطة" xfId="19" builtinId="24" customBuiltin="1"/>
    <cellStyle name="سيئ" xfId="14" builtinId="27" customBuiltin="1"/>
    <cellStyle name="عادي" xfId="0" builtinId="0" customBuiltin="1"/>
    <cellStyle name="عنوان" xfId="1" builtinId="15" customBuiltin="1"/>
    <cellStyle name="عنوان 1" xfId="2" builtinId="16" customBuiltin="1"/>
    <cellStyle name="عنوان 2" xfId="3" builtinId="17" customBuiltin="1"/>
    <cellStyle name="عنوان 3" xfId="9" builtinId="18" customBuiltin="1"/>
    <cellStyle name="عنوان 4" xfId="12" builtinId="19" customBuiltin="1"/>
    <cellStyle name="محايد" xfId="15" builtinId="28" customBuiltin="1"/>
    <cellStyle name="ملاحظة" xfId="10" builtinId="10" customBuiltin="1"/>
    <cellStyle name="نص تحذير" xfId="21" builtinId="11" customBuiltin="1"/>
    <cellStyle name="نص توضيحي" xfId="11" builtinId="53" customBuiltin="1"/>
  </cellStyles>
  <dxfs count="96"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theme="3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Tahoma"/>
        <family val="2"/>
        <scheme val="none"/>
      </font>
      <alignment horizontal="general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right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lef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lef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left" vertical="center" textRotation="0" wrapText="0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left" vertical="center" textRotation="0" wrapText="0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right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left" vertical="center" textRotation="0" wrapText="0" indent="1" justifyLastLine="0" shrinkToFit="0" readingOrder="2"/>
    </dxf>
    <dxf>
      <font>
        <strike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left" vertical="center" textRotation="0" wrapText="0" indent="1" justifyLastLine="0" shrinkToFit="0" readingOrder="2"/>
    </dxf>
    <dxf>
      <font>
        <strike val="0"/>
        <outline val="0"/>
        <shadow val="0"/>
        <u val="none"/>
        <vertAlign val="baseline"/>
        <sz val="11"/>
        <color theme="3"/>
        <name val="Tahoma"/>
        <family val="2"/>
        <scheme val="none"/>
      </font>
      <numFmt numFmtId="169" formatCode="[$-1000000]h:mm:ss;@"/>
      <alignment horizontal="left" vertical="center" textRotation="0" wrapText="0" indent="1" justifyLastLine="0" shrinkToFit="0" readingOrder="2"/>
    </dxf>
    <dxf>
      <font>
        <strike val="0"/>
        <outline val="0"/>
        <shadow val="0"/>
        <u val="none"/>
        <vertAlign val="baseline"/>
        <sz val="11"/>
        <color theme="3"/>
        <name val="Tahoma"/>
        <family val="2"/>
        <scheme val="none"/>
      </font>
      <numFmt numFmtId="169" formatCode="[$-1000000]h:mm:ss;@"/>
      <alignment horizontal="left" vertical="center" textRotation="0" wrapText="0" indent="1" justifyLastLine="0" shrinkToFit="0" readingOrder="2"/>
    </dxf>
    <dxf>
      <font>
        <strike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3"/>
        <name val="Tahoma"/>
        <family val="2"/>
        <scheme val="none"/>
      </font>
      <numFmt numFmtId="19" formatCode="dd/mm/yy"/>
      <alignment horizontal="left" vertical="center" textRotation="0" wrapText="0" indent="2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indent="0" justifyLastLine="0" shrinkToFit="0" readingOrder="2"/>
    </dxf>
    <dxf>
      <font>
        <strike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vertical="center"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center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general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righ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general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horizontal="right" vertical="center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Tahoma"/>
        <family val="2"/>
        <scheme val="none"/>
      </font>
      <alignment horizontal="general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9" formatCode="dd/mm/yy"/>
      <alignment horizontal="left" vertical="center" textRotation="0" wrapText="0" indent="1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vertical="center" textRotation="0" indent="0" justifyLastLine="0" shrinkToFit="0" readingOrder="2"/>
    </dxf>
    <dxf>
      <numFmt numFmtId="168" formatCode="0.0"/>
      <alignment horizontal="left" vertical="center" textRotation="0" wrapText="0" indent="0" justifyLastLine="0" shrinkToFit="0" readingOrder="2"/>
    </dxf>
    <dxf>
      <numFmt numFmtId="168" formatCode="0.0"/>
      <alignment horizontal="left" vertical="center" textRotation="0" wrapText="0" indent="0" justifyLastLine="0" shrinkToFit="0" readingOrder="2"/>
    </dxf>
    <dxf>
      <alignment horizontal="left" vertical="center" textRotation="0" wrapText="0" indent="0" justifyLastLine="0" shrinkToFit="0" readingOrder="2"/>
    </dxf>
    <dxf>
      <numFmt numFmtId="169" formatCode="[$-1000000]h:mm:ss;@"/>
      <alignment horizontal="left" vertical="center" textRotation="0" wrapText="0" indent="0" justifyLastLine="0" shrinkToFit="0" readingOrder="2"/>
    </dxf>
    <dxf>
      <alignment horizontal="right" vertical="center" textRotation="0" wrapText="0" indent="0" justifyLastLine="0" shrinkToFit="0" readingOrder="2"/>
    </dxf>
    <dxf>
      <numFmt numFmtId="19" formatCode="dd/mm/yy"/>
      <alignment horizontal="left" vertical="center" textRotation="0" wrapText="0" indent="0" justifyLastLine="0" shrinkToFit="0" readingOrder="2"/>
    </dxf>
    <dxf>
      <alignment textRotation="0" indent="0" justifyLastLine="0" shrinkToFit="0" readingOrder="2"/>
    </dxf>
    <dxf>
      <alignment textRotation="0" indent="0" justifyLastLine="0" shrinkToFit="0" readingOrder="2"/>
    </dxf>
    <dxf>
      <alignment textRotation="0" indent="0" justifyLastLine="0" shrinkToFit="0" readingOrder="2"/>
    </dxf>
    <dxf>
      <numFmt numFmtId="168" formatCode="0.0"/>
      <alignment horizontal="lef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8" formatCode="0.0"/>
      <alignment horizontal="left" vertical="center" textRotation="0" wrapText="0" indent="0" justifyLastLine="0" shrinkToFit="0" readingOrder="2"/>
    </dxf>
    <dxf>
      <alignment horizontal="lef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9" formatCode="[$-1000000]h:mm:ss;@"/>
      <alignment horizontal="left" vertical="center" textRotation="0" wrapText="0" indent="0" justifyLastLine="0" shrinkToFit="0" readingOrder="2"/>
    </dxf>
    <dxf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9" formatCode="dd/mm/yy"/>
      <alignment horizontal="lef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</dxf>
    <dxf>
      <numFmt numFmtId="168" formatCode="0.0"/>
      <alignment horizontal="lef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8" formatCode="0.0"/>
      <alignment horizontal="left" vertical="center" textRotation="0" wrapText="0" indent="0" justifyLastLine="0" shrinkToFit="0" readingOrder="2"/>
    </dxf>
    <dxf>
      <alignment horizontal="lef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9" formatCode="[$-1000000]h:mm:ss;@"/>
      <alignment horizontal="left" vertical="center" textRotation="0" wrapText="0" indent="0" justifyLastLine="0" shrinkToFit="0" readingOrder="2"/>
    </dxf>
    <dxf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9" formatCode="dd/mm/yy"/>
      <alignment horizontal="lef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</dxf>
    <dxf>
      <numFmt numFmtId="168" formatCode="0.0"/>
      <alignment horizontal="lef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8" formatCode="0.0"/>
      <alignment horizontal="left" vertical="center" textRotation="0" wrapText="0" indent="0" justifyLastLine="0" shrinkToFit="0" readingOrder="2"/>
    </dxf>
    <dxf>
      <alignment horizontal="lef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69" formatCode="[$-1000000]h:mm:ss;@"/>
      <alignment horizontal="left" vertical="center" textRotation="0" wrapText="0" indent="0" justifyLastLine="0" shrinkToFit="0" readingOrder="2"/>
    </dxf>
    <dxf>
      <alignment horizontal="righ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numFmt numFmtId="19" formatCode="dd/mm/yy"/>
      <alignment horizontal="left" vertical="center" textRotation="0" wrapText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</dxf>
    <dxf>
      <font>
        <strike val="0"/>
        <outline val="0"/>
        <shadow val="0"/>
        <u val="none"/>
        <vertAlign val="baseline"/>
        <name val="Tahoma"/>
        <family val="2"/>
        <scheme val="none"/>
      </font>
      <alignment textRotation="0" indent="0" justifyLastLine="0" shrinkToFit="0" readingOrder="2"/>
    </dxf>
    <dxf>
      <numFmt numFmtId="168" formatCode="0.0"/>
      <alignment horizontal="left" vertical="center" textRotation="0" wrapText="0" indent="0" justifyLastLine="0" shrinkToFit="0" readingOrder="2"/>
    </dxf>
    <dxf>
      <numFmt numFmtId="168" formatCode="0.0"/>
      <alignment horizontal="left" vertical="center" textRotation="0" wrapText="0" indent="0" justifyLastLine="0" shrinkToFit="0" readingOrder="2"/>
    </dxf>
    <dxf>
      <alignment horizontal="left" vertical="center" textRotation="0" wrapText="0" indent="0" justifyLastLine="0" shrinkToFit="0" readingOrder="2"/>
    </dxf>
    <dxf>
      <numFmt numFmtId="169" formatCode="[$-1000000]h:mm:ss;@"/>
      <alignment horizontal="left" vertical="center" textRotation="0" wrapText="0" indent="0" justifyLastLine="0" shrinkToFit="0" readingOrder="2"/>
    </dxf>
    <dxf>
      <alignment horizontal="right" vertical="center" textRotation="0" wrapText="0" indent="0" justifyLastLine="0" shrinkToFit="0" readingOrder="2"/>
    </dxf>
    <dxf>
      <numFmt numFmtId="19" formatCode="dd/mm/yy"/>
      <alignment horizontal="left" vertical="center" textRotation="0" wrapText="0" indent="0" justifyLastLine="0" shrinkToFit="0" readingOrder="2"/>
    </dxf>
    <dxf>
      <alignment textRotation="0" indent="0" justifyLastLine="0" shrinkToFit="0" readingOrder="2"/>
    </dxf>
    <dxf>
      <alignment textRotation="0" indent="0" justifyLastLine="0" shrinkToFit="0" readingOrder="2"/>
    </dxf>
    <dxf>
      <alignment textRotation="0" indent="0" justifyLastLine="0" shrinkToFit="0" readingOrder="2"/>
    </dxf>
    <dxf>
      <font>
        <b/>
        <i val="0"/>
        <color theme="3"/>
      </font>
      <border>
        <top style="medium">
          <color theme="4"/>
        </top>
        <bottom style="medium">
          <color theme="4"/>
        </bottom>
      </border>
    </dxf>
    <dxf>
      <border>
        <bottom style="thin">
          <color theme="2"/>
        </bottom>
        <horizontal style="thin">
          <color theme="2"/>
        </horizontal>
      </border>
    </dxf>
  </dxfs>
  <tableStyles count="1" defaultTableStyle="TableStyleMedium2" defaultPivotStyle="PivotStyleLight16">
    <tableStyle name="خطة اللياقة" pivot="0" count="2" xr9:uid="{00000000-0011-0000-FFFF-FFFF00000000}">
      <tableStyleElement type="wholeTable" dxfId="95"/>
      <tableStyleElement type="headerRow" dxfId="9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171229424136558E-2"/>
          <c:y val="9.2426346115019653E-2"/>
          <c:w val="0.93052707815496571"/>
          <c:h val="0.81514730776996069"/>
        </c:manualLayout>
      </c:layout>
      <c:lineChart>
        <c:grouping val="standard"/>
        <c:varyColors val="0"/>
        <c:ser>
          <c:idx val="1"/>
          <c:order val="0"/>
          <c:tx>
            <c:strRef>
              <c:f>'متعقب الوزن'!$B$13</c:f>
              <c:strCache>
                <c:ptCount val="1"/>
                <c:pt idx="0">
                  <c:v>الخصر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1"/>
            <c:marker>
              <c:symbol val="circle"/>
              <c:size val="5"/>
              <c:spPr>
                <a:noFill/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1EF4-4D24-A2A1-FFCCE3812B20}"/>
              </c:ext>
            </c:extLst>
          </c:dPt>
          <c:val>
            <c:numRef>
              <c:f>'متعقب الوسط'!$D$5:$D$8</c:f>
              <c:numCache>
                <c:formatCode>0.0</c:formatCode>
                <c:ptCount val="4"/>
                <c:pt idx="0">
                  <c:v>36</c:v>
                </c:pt>
                <c:pt idx="1">
                  <c:v>36.700000000000003</c:v>
                </c:pt>
                <c:pt idx="2">
                  <c:v>38</c:v>
                </c:pt>
                <c:pt idx="3">
                  <c:v>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74-4AC2-B3A6-506B32D65613}"/>
            </c:ext>
          </c:extLst>
        </c:ser>
        <c:ser>
          <c:idx val="0"/>
          <c:order val="1"/>
          <c:tx>
            <c:strRef>
              <c:f>'متعقب الوزن'!$B$14</c:f>
              <c:strCache>
                <c:ptCount val="1"/>
                <c:pt idx="0">
                  <c:v>العضلة ذات الرأسين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19050">
                <a:solidFill>
                  <a:schemeClr val="accent3"/>
                </a:solidFill>
              </a:ln>
              <a:effectLst/>
            </c:spPr>
          </c:marker>
          <c:val>
            <c:numRef>
              <c:f>'متعقب العضلة ذات الرأسين'!$D$5:$D$9</c:f>
              <c:numCache>
                <c:formatCode>0.0</c:formatCode>
                <c:ptCount val="5"/>
                <c:pt idx="0">
                  <c:v>13.5</c:v>
                </c:pt>
                <c:pt idx="1">
                  <c:v>13.5</c:v>
                </c:pt>
                <c:pt idx="2">
                  <c:v>13.6</c:v>
                </c:pt>
                <c:pt idx="3">
                  <c:v>13.8</c:v>
                </c:pt>
                <c:pt idx="4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74-4AC2-B3A6-506B32D65613}"/>
            </c:ext>
          </c:extLst>
        </c:ser>
        <c:ser>
          <c:idx val="2"/>
          <c:order val="2"/>
          <c:tx>
            <c:strRef>
              <c:f>'متعقب الوزن'!$B$15</c:f>
              <c:strCache>
                <c:ptCount val="1"/>
                <c:pt idx="0">
                  <c:v>الوركين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19050">
                <a:solidFill>
                  <a:schemeClr val="accent1"/>
                </a:solidFill>
              </a:ln>
              <a:effectLst/>
            </c:spPr>
          </c:marker>
          <c:val>
            <c:numRef>
              <c:f>'متعقب الوركين'!$D$5:$D$7</c:f>
              <c:numCache>
                <c:formatCode>0.0</c:formatCode>
                <c:ptCount val="3"/>
                <c:pt idx="0">
                  <c:v>45</c:v>
                </c:pt>
                <c:pt idx="1">
                  <c:v>44.8</c:v>
                </c:pt>
                <c:pt idx="2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E74-4AC2-B3A6-506B32D65613}"/>
            </c:ext>
          </c:extLst>
        </c:ser>
        <c:ser>
          <c:idx val="3"/>
          <c:order val="3"/>
          <c:tx>
            <c:strRef>
              <c:f>'متعقب الوزن'!$B$16</c:f>
              <c:strCache>
                <c:ptCount val="1"/>
                <c:pt idx="0">
                  <c:v>الفخذين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19050">
                <a:solidFill>
                  <a:schemeClr val="accent4"/>
                </a:solidFill>
              </a:ln>
              <a:effectLst/>
            </c:spPr>
          </c:marker>
          <c:val>
            <c:numRef>
              <c:f>'متعقب الفخذين'!$D$5:$D$11</c:f>
              <c:numCache>
                <c:formatCode>0.0</c:formatCode>
                <c:ptCount val="7"/>
                <c:pt idx="0">
                  <c:v>22</c:v>
                </c:pt>
                <c:pt idx="1">
                  <c:v>21</c:v>
                </c:pt>
                <c:pt idx="2">
                  <c:v>20.5</c:v>
                </c:pt>
                <c:pt idx="3">
                  <c:v>21</c:v>
                </c:pt>
                <c:pt idx="4">
                  <c:v>22</c:v>
                </c:pt>
                <c:pt idx="5">
                  <c:v>21</c:v>
                </c:pt>
                <c:pt idx="6">
                  <c:v>20.3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E74-4AC2-B3A6-506B32D656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1879128"/>
        <c:axId val="331878344"/>
        <c:extLst/>
      </c:lineChart>
      <c:catAx>
        <c:axId val="331879128"/>
        <c:scaling>
          <c:orientation val="maxMin"/>
        </c:scaling>
        <c:delete val="1"/>
        <c:axPos val="b"/>
        <c:numFmt formatCode="m\/d\/yyyy" sourceLinked="1"/>
        <c:majorTickMark val="out"/>
        <c:minorTickMark val="none"/>
        <c:tickLblPos val="nextTo"/>
        <c:crossAx val="331878344"/>
        <c:crosses val="autoZero"/>
        <c:auto val="1"/>
        <c:lblAlgn val="ctr"/>
        <c:lblOffset val="100"/>
        <c:noMultiLvlLbl val="0"/>
      </c:catAx>
      <c:valAx>
        <c:axId val="331878344"/>
        <c:scaling>
          <c:orientation val="minMax"/>
          <c:max val="50"/>
          <c:min val="10"/>
        </c:scaling>
        <c:delete val="0"/>
        <c:axPos val="r"/>
        <c:majorGridlines>
          <c:spPr>
            <a:ln w="9525" cap="flat" cmpd="sng" algn="ctr">
              <a:solidFill>
                <a:schemeClr val="bg2"/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spPr>
          <a:noFill/>
          <a:ln>
            <a:solidFill>
              <a:schemeClr val="bg2">
                <a:lumMod val="9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rtl="1"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ar-SA"/>
          </a:p>
        </c:txPr>
        <c:crossAx val="331879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976489358239793E-2"/>
          <c:y val="3.5898821470845554E-2"/>
          <c:w val="0.93131980970314265"/>
          <c:h val="0.85620915032679734"/>
        </c:manualLayout>
      </c:layout>
      <c:areaChart>
        <c:grouping val="standard"/>
        <c:varyColors val="0"/>
        <c:ser>
          <c:idx val="1"/>
          <c:order val="0"/>
          <c:tx>
            <c:strRef>
              <c:f>'متعقب الوزن'!$B$12</c:f>
              <c:strCache>
                <c:ptCount val="1"/>
                <c:pt idx="0">
                  <c:v>الوزن</c:v>
                </c:pt>
              </c:strCache>
            </c:strRef>
          </c:tx>
          <c:spPr>
            <a:solidFill>
              <a:schemeClr val="accent1">
                <a:shade val="76000"/>
              </a:schemeClr>
            </a:solidFill>
            <a:ln>
              <a:noFill/>
            </a:ln>
            <a:effectLst/>
          </c:spPr>
          <c:val>
            <c:numRef>
              <c:f>'متعقب الوزن'!$D$20:$D$25</c:f>
              <c:numCache>
                <c:formatCode>0.0</c:formatCode>
                <c:ptCount val="6"/>
                <c:pt idx="0">
                  <c:v>155</c:v>
                </c:pt>
                <c:pt idx="1">
                  <c:v>154.5</c:v>
                </c:pt>
                <c:pt idx="2">
                  <c:v>154.19999999999999</c:v>
                </c:pt>
                <c:pt idx="3">
                  <c:v>153.80000000000001</c:v>
                </c:pt>
                <c:pt idx="4">
                  <c:v>154.5</c:v>
                </c:pt>
                <c:pt idx="5">
                  <c:v>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6A-4F85-B5AE-56BCD8AB24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2721960"/>
        <c:axId val="457709824"/>
      </c:areaChart>
      <c:catAx>
        <c:axId val="452721960"/>
        <c:scaling>
          <c:orientation val="maxMin"/>
        </c:scaling>
        <c:delete val="1"/>
        <c:axPos val="b"/>
        <c:numFmt formatCode="m\/d\/yyyy" sourceLinked="1"/>
        <c:majorTickMark val="out"/>
        <c:minorTickMark val="none"/>
        <c:tickLblPos val="nextTo"/>
        <c:crossAx val="457709824"/>
        <c:crosses val="autoZero"/>
        <c:auto val="1"/>
        <c:lblAlgn val="ctr"/>
        <c:lblOffset val="100"/>
        <c:noMultiLvlLbl val="1"/>
      </c:catAx>
      <c:valAx>
        <c:axId val="457709824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bg2">
                  <a:lumMod val="90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cross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rtl="1"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ar-SA"/>
          </a:p>
        </c:txPr>
        <c:crossAx val="452721960"/>
        <c:crosses val="autoZero"/>
        <c:crossBetween val="midCat"/>
      </c:valAx>
      <c:spPr>
        <a:noFill/>
        <a:ln>
          <a:solidFill>
            <a:schemeClr val="bg2"/>
          </a:solidFill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142875</xdr:colOff>
      <xdr:row>3</xdr:row>
      <xdr:rowOff>19050</xdr:rowOff>
    </xdr:from>
    <xdr:to>
      <xdr:col>16</xdr:col>
      <xdr:colOff>571500</xdr:colOff>
      <xdr:row>8</xdr:row>
      <xdr:rowOff>238125</xdr:rowOff>
    </xdr:to>
    <xdr:graphicFrame macro="">
      <xdr:nvGraphicFramePr>
        <xdr:cNvPr id="2" name="حجم الجسم" descr="مخطط خطي يتعقب تقدم كل إحصائية بدء على حدة بما في ذلك الوركين والوسط والفخذين والعضلة ذات الرأسين">
          <a:extLst>
            <a:ext uri="{FF2B5EF4-FFF2-40B4-BE49-F238E27FC236}">
              <a16:creationId xmlns:a16="http://schemas.microsoft.com/office/drawing/2014/main" id="{B7F05A8B-19E3-45A3-90F3-B764D616DD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152400</xdr:colOff>
      <xdr:row>10</xdr:row>
      <xdr:rowOff>38100</xdr:rowOff>
    </xdr:from>
    <xdr:to>
      <xdr:col>16</xdr:col>
      <xdr:colOff>609600</xdr:colOff>
      <xdr:row>16</xdr:row>
      <xdr:rowOff>209550</xdr:rowOff>
    </xdr:to>
    <xdr:graphicFrame macro="">
      <xdr:nvGraphicFramePr>
        <xdr:cNvPr id="3" name="الوزن" descr="تخطيط منطقة يتعقب تقدم الوزن">
          <a:extLst>
            <a:ext uri="{FF2B5EF4-FFF2-40B4-BE49-F238E27FC236}">
              <a16:creationId xmlns:a16="http://schemas.microsoft.com/office/drawing/2014/main" id="{F02ECB4D-425D-49EE-8060-EB0DE79313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266700</xdr:colOff>
      <xdr:row>0</xdr:row>
      <xdr:rowOff>133350</xdr:rowOff>
    </xdr:from>
    <xdr:to>
      <xdr:col>17</xdr:col>
      <xdr:colOff>259842</xdr:colOff>
      <xdr:row>0</xdr:row>
      <xdr:rowOff>712834</xdr:rowOff>
    </xdr:to>
    <xdr:pic>
      <xdr:nvPicPr>
        <xdr:cNvPr id="4" name="الصورة 3" descr="صورة ظلية لشخص في مواضع التمرين مختلفة">
          <a:extLst>
            <a:ext uri="{FF2B5EF4-FFF2-40B4-BE49-F238E27FC236}">
              <a16:creationId xmlns:a16="http://schemas.microsoft.com/office/drawing/2014/main" id="{362DE5D9-ECE4-4FE8-A22D-AEEA0444A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3676650" y="133350"/>
          <a:ext cx="7479792" cy="5794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266700</xdr:colOff>
      <xdr:row>0</xdr:row>
      <xdr:rowOff>133350</xdr:rowOff>
    </xdr:from>
    <xdr:to>
      <xdr:col>18</xdr:col>
      <xdr:colOff>259842</xdr:colOff>
      <xdr:row>0</xdr:row>
      <xdr:rowOff>712834</xdr:rowOff>
    </xdr:to>
    <xdr:pic>
      <xdr:nvPicPr>
        <xdr:cNvPr id="4" name="الصورة 3" descr="صورة ظلية لشخص في مواضع التمرين مختلفة">
          <a:extLst>
            <a:ext uri="{FF2B5EF4-FFF2-40B4-BE49-F238E27FC236}">
              <a16:creationId xmlns:a16="http://schemas.microsoft.com/office/drawing/2014/main" id="{BA12A1ED-3AEF-488E-87E9-C1897F398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3543300" y="133350"/>
          <a:ext cx="7479792" cy="57948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266700</xdr:colOff>
      <xdr:row>0</xdr:row>
      <xdr:rowOff>133350</xdr:rowOff>
    </xdr:from>
    <xdr:to>
      <xdr:col>18</xdr:col>
      <xdr:colOff>259842</xdr:colOff>
      <xdr:row>0</xdr:row>
      <xdr:rowOff>712834</xdr:rowOff>
    </xdr:to>
    <xdr:pic>
      <xdr:nvPicPr>
        <xdr:cNvPr id="4" name="الصورة 3" descr="صورة ظلية لشخص في مواضع التمرين مختلفة">
          <a:extLst>
            <a:ext uri="{FF2B5EF4-FFF2-40B4-BE49-F238E27FC236}">
              <a16:creationId xmlns:a16="http://schemas.microsoft.com/office/drawing/2014/main" id="{D934CC57-2E18-4E24-9D06-8D7751D86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3543300" y="133350"/>
          <a:ext cx="7479792" cy="57948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266700</xdr:colOff>
      <xdr:row>0</xdr:row>
      <xdr:rowOff>133350</xdr:rowOff>
    </xdr:from>
    <xdr:to>
      <xdr:col>18</xdr:col>
      <xdr:colOff>259842</xdr:colOff>
      <xdr:row>0</xdr:row>
      <xdr:rowOff>712834</xdr:rowOff>
    </xdr:to>
    <xdr:pic>
      <xdr:nvPicPr>
        <xdr:cNvPr id="4" name="الصورة 3" descr="صورة ظلية لشخص في مواضع التمرين مختلفة">
          <a:extLst>
            <a:ext uri="{FF2B5EF4-FFF2-40B4-BE49-F238E27FC236}">
              <a16:creationId xmlns:a16="http://schemas.microsoft.com/office/drawing/2014/main" id="{1BE6C95D-0C9C-4FE3-A6BE-110D43A3D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3543300" y="133350"/>
          <a:ext cx="7479792" cy="57948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266700</xdr:colOff>
      <xdr:row>0</xdr:row>
      <xdr:rowOff>133350</xdr:rowOff>
    </xdr:from>
    <xdr:to>
      <xdr:col>18</xdr:col>
      <xdr:colOff>259842</xdr:colOff>
      <xdr:row>0</xdr:row>
      <xdr:rowOff>712834</xdr:rowOff>
    </xdr:to>
    <xdr:pic>
      <xdr:nvPicPr>
        <xdr:cNvPr id="4" name="الصورة 3" descr="صورة ظلية لشخص في مواضع التمرين مختلفة">
          <a:extLst>
            <a:ext uri="{FF2B5EF4-FFF2-40B4-BE49-F238E27FC236}">
              <a16:creationId xmlns:a16="http://schemas.microsoft.com/office/drawing/2014/main" id="{FAB75DE5-335C-47DC-A055-0547A8023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3543300" y="133350"/>
          <a:ext cx="7479792" cy="57948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</xdr:colOff>
      <xdr:row>0</xdr:row>
      <xdr:rowOff>133350</xdr:rowOff>
    </xdr:from>
    <xdr:to>
      <xdr:col>7</xdr:col>
      <xdr:colOff>1228725</xdr:colOff>
      <xdr:row>0</xdr:row>
      <xdr:rowOff>712834</xdr:rowOff>
    </xdr:to>
    <xdr:pic>
      <xdr:nvPicPr>
        <xdr:cNvPr id="3" name="الصورة 2" descr="صورة ظلية لشخص في مواضع التمرين مختلفة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 flipH="1">
          <a:off x="3819525" y="133350"/>
          <a:ext cx="4819650" cy="57948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1171575</xdr:colOff>
      <xdr:row>0</xdr:row>
      <xdr:rowOff>133350</xdr:rowOff>
    </xdr:from>
    <xdr:to>
      <xdr:col>9</xdr:col>
      <xdr:colOff>174117</xdr:colOff>
      <xdr:row>0</xdr:row>
      <xdr:rowOff>712834</xdr:rowOff>
    </xdr:to>
    <xdr:pic>
      <xdr:nvPicPr>
        <xdr:cNvPr id="3" name="الصورة 2" descr="صورة ظلية لشخص في مواضع التمرين مختلفة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3448050" y="133350"/>
          <a:ext cx="7479792" cy="57948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00000000}" name="متعب الوزن" displayName="متعب_الوزن" ref="B19:D25" headerRowDxfId="93" dataDxfId="92" totalsRowDxfId="91">
  <autoFilter ref="B19:D25" xr:uid="{00000000-0009-0000-0100-00001D000000}"/>
  <tableColumns count="3">
    <tableColumn id="1" xr3:uid="{00000000-0010-0000-0000-000001000000}" name="التاريخ" totalsRowLabel="الإجمالي" dataDxfId="90" totalsRowDxfId="89">
      <calculatedColumnFormula>TODAY()+30+ROW()</calculatedColumnFormula>
    </tableColumn>
    <tableColumn id="3" xr3:uid="{00000000-0010-0000-0000-000003000000}" name="الوقت" dataDxfId="88" totalsRowDxfId="87"/>
    <tableColumn id="2" xr3:uid="{00000000-0010-0000-0000-000002000000}" name="الوزن" totalsRowFunction="sum" dataDxfId="86" totalsRowDxfId="85"/>
  </tableColumns>
  <tableStyleInfo name="خطة اللياقة" showFirstColumn="0" showLastColumn="0" showRowStripes="1" showColumnStripes="0"/>
  <extLst>
    <ext xmlns:x14="http://schemas.microsoft.com/office/spreadsheetml/2009/9/main" uri="{504A1905-F514-4f6f-8877-14C23A59335A}">
      <x14:table altTextSummary="أدخل التاريخ والوقت والوزن في هذا الجدول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01000000}" name="متعقب الوسط" displayName="متعقب_الوسط" ref="B4:D8" headerRowDxfId="84" dataDxfId="83" totalsRowDxfId="82">
  <autoFilter ref="B4:D8" xr:uid="{00000000-0009-0000-0100-000021000000}"/>
  <tableColumns count="3">
    <tableColumn id="1" xr3:uid="{00000000-0010-0000-0100-000001000000}" name="التاريخ" totalsRowLabel="الإجمالي" dataDxfId="81" totalsRowDxfId="80">
      <calculatedColumnFormula>TODAY()+30+ROW()</calculatedColumnFormula>
    </tableColumn>
    <tableColumn id="3" xr3:uid="{00000000-0010-0000-0100-000003000000}" name="الوقت" dataDxfId="79" totalsRowDxfId="78"/>
    <tableColumn id="2" xr3:uid="{00000000-0010-0000-0100-000002000000}" name="الحجم" totalsRowFunction="sum" dataDxfId="77" totalsRowDxfId="76"/>
  </tableColumns>
  <tableStyleInfo name="خطة اللياقة" showFirstColumn="0" showLastColumn="0" showRowStripes="1" showColumnStripes="0"/>
  <extLst>
    <ext xmlns:x14="http://schemas.microsoft.com/office/spreadsheetml/2009/9/main" uri="{504A1905-F514-4f6f-8877-14C23A59335A}">
      <x14:table altTextSummary="أدخل التاريخ والوقت والحجم في هذا الجدول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02000000}" name="متعقب العضلة ذات الرأسين" displayName="متعقب_العضلة_ذات_الرأسين" ref="B4:D9" headerRowDxfId="75" dataDxfId="74" totalsRowDxfId="73">
  <autoFilter ref="B4:D9" xr:uid="{00000000-0009-0000-0100-000028000000}"/>
  <tableColumns count="3">
    <tableColumn id="1" xr3:uid="{00000000-0010-0000-0200-000001000000}" name="التاريخ" totalsRowLabel="الإجمالي" dataDxfId="72" totalsRowDxfId="71">
      <calculatedColumnFormula>TODAY()+30+ROW()</calculatedColumnFormula>
    </tableColumn>
    <tableColumn id="3" xr3:uid="{00000000-0010-0000-0200-000003000000}" name="الوقت" dataDxfId="70" totalsRowDxfId="69"/>
    <tableColumn id="2" xr3:uid="{00000000-0010-0000-0200-000002000000}" name="الحجم" totalsRowFunction="sum" dataDxfId="68" totalsRowDxfId="67"/>
  </tableColumns>
  <tableStyleInfo name="خطة اللياقة" showFirstColumn="0" showLastColumn="0" showRowStripes="1" showColumnStripes="0"/>
  <extLst>
    <ext xmlns:x14="http://schemas.microsoft.com/office/spreadsheetml/2009/9/main" uri="{504A1905-F514-4f6f-8877-14C23A59335A}">
      <x14:table altTextSummary="أدخل التاريخ والوقت والحجم في هذا الجدول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03000000}" name="متعقب الوركين" displayName="متعقب_الوركين" ref="B4:D7" headerRowDxfId="66" dataDxfId="65" totalsRowDxfId="64">
  <autoFilter ref="B4:D7" xr:uid="{00000000-0009-0000-0100-00001A000000}"/>
  <tableColumns count="3">
    <tableColumn id="1" xr3:uid="{00000000-0010-0000-0300-000001000000}" name="التاريخ" totalsRowLabel="الإجمالي" dataDxfId="63" totalsRowDxfId="62">
      <calculatedColumnFormula>TODAY()+30+ROW()</calculatedColumnFormula>
    </tableColumn>
    <tableColumn id="3" xr3:uid="{00000000-0010-0000-0300-000003000000}" name="الوقت" dataDxfId="61" totalsRowDxfId="60"/>
    <tableColumn id="2" xr3:uid="{00000000-0010-0000-0300-000002000000}" name="الحجم" totalsRowFunction="sum" dataDxfId="59" totalsRowDxfId="58"/>
  </tableColumns>
  <tableStyleInfo name="خطة اللياقة" showFirstColumn="0" showLastColumn="0" showRowStripes="1" showColumnStripes="0"/>
  <extLst>
    <ext xmlns:x14="http://schemas.microsoft.com/office/spreadsheetml/2009/9/main" uri="{504A1905-F514-4f6f-8877-14C23A59335A}">
      <x14:table altTextSummary="أدخل التاريخ والوقت والحجم في هذا الجدول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4000000}" name="متعقب الفخذين" displayName="متعقب_الفخذين" ref="B4:D11" headerRowDxfId="57" dataDxfId="56" totalsRowDxfId="55">
  <autoFilter ref="B4:D11" xr:uid="{00000000-0009-0000-0100-000016000000}"/>
  <tableColumns count="3">
    <tableColumn id="1" xr3:uid="{00000000-0010-0000-0400-000001000000}" name="التاريخ" totalsRowLabel="الإجمالي" dataDxfId="54" totalsRowDxfId="53">
      <calculatedColumnFormula>TODAY()+30+ROW()</calculatedColumnFormula>
    </tableColumn>
    <tableColumn id="3" xr3:uid="{00000000-0010-0000-0400-000003000000}" name="الوقت" dataDxfId="52" totalsRowDxfId="51"/>
    <tableColumn id="2" xr3:uid="{00000000-0010-0000-0400-000002000000}" name="الحجم" totalsRowFunction="sum" dataDxfId="50" totalsRowDxfId="49"/>
  </tableColumns>
  <tableStyleInfo name="خطة اللياقة" showFirstColumn="0" showLastColumn="0" showRowStripes="1" showColumnStripes="0"/>
  <extLst>
    <ext xmlns:x14="http://schemas.microsoft.com/office/spreadsheetml/2009/9/main" uri="{504A1905-F514-4f6f-8877-14C23A59335A}">
      <x14:table altTextSummary="أدخل التاريخ والوقت والحجم في هذا الجدول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5000000}" name="سجل النشاط" displayName="سجل_النشاط" ref="B10:H15" headerRowDxfId="23" dataDxfId="22" totalsRowDxfId="21">
  <autoFilter ref="B10:H15" xr:uid="{00000000-0009-0000-0100-000007000000}"/>
  <tableColumns count="7">
    <tableColumn id="1" xr3:uid="{00000000-0010-0000-0500-000001000000}" name="التاريخ" totalsRowLabel="الإجمالي" dataDxfId="20" totalsRowDxfId="7"/>
    <tableColumn id="2" xr3:uid="{00000000-0010-0000-0500-000002000000}" name="النشاط" dataDxfId="19" totalsRowDxfId="8"/>
    <tableColumn id="9" xr3:uid="{00000000-0010-0000-0500-000009000000}" name="وقت البدء" dataDxfId="18" totalsRowDxfId="9"/>
    <tableColumn id="10" xr3:uid="{00000000-0010-0000-0500-00000A000000}" name="المدة" dataDxfId="17" totalsRowDxfId="10"/>
    <tableColumn id="3" xr3:uid="{00000000-0010-0000-0500-000003000000}" name="المسافة" totalsRowFunction="sum" dataDxfId="16" totalsRowDxfId="11"/>
    <tableColumn id="5" xr3:uid="{00000000-0010-0000-0500-000005000000}" name="السعرات الحرارية" totalsRowFunction="sum" dataDxfId="15" totalsRowDxfId="12"/>
    <tableColumn id="7" xr3:uid="{00000000-0010-0000-0500-000007000000}" name="ملاحظة" totalsRowFunction="count" dataDxfId="14" totalsRowDxfId="13"/>
  </tableColumns>
  <tableStyleInfo name="خطة اللياقة" showFirstColumn="0" showLastColumn="0" showRowStripes="1" showColumnStripes="0"/>
  <extLst>
    <ext xmlns:x14="http://schemas.microsoft.com/office/spreadsheetml/2009/9/main" uri="{504A1905-F514-4f6f-8877-14C23A59335A}">
      <x14:table altTextSummary="أدخل التاريخ ووقت البدء والفترة الزمنية والمسافة والسعرات الحرارية والملاحظات وحدد النشاط في هذا الجدول _x000d__x000a_Image: صورة ظلية لشخص في أوضاع تمارين مختلفة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سجل الطعام" displayName="سجل_الطعام" ref="B7:L18" headerRowDxfId="48" dataDxfId="47" totalsRowDxfId="46">
  <autoFilter ref="B7:L18" xr:uid="{00000000-0009-0000-0100-000008000000}"/>
  <tableColumns count="11">
    <tableColumn id="4" xr3:uid="{00000000-0010-0000-0600-000004000000}" name="التاريخ" totalsRowLabel="الإجماليات" dataDxfId="45" totalsRowDxfId="44"/>
    <tableColumn id="1" xr3:uid="{00000000-0010-0000-0600-000001000000}" name="الوجبات" dataDxfId="43" totalsRowDxfId="42"/>
    <tableColumn id="2" xr3:uid="{00000000-0010-0000-0600-000002000000}" name="الطعام" dataDxfId="41" totalsRowDxfId="40"/>
    <tableColumn id="3" xr3:uid="{00000000-0010-0000-0600-000003000000}" name="السعرات الحرارية" totalsRowFunction="sum" dataDxfId="39" totalsRowDxfId="38"/>
    <tableColumn id="5" xr3:uid="{00000000-0010-0000-0600-000005000000}" name="الدهون" totalsRowFunction="sum" dataDxfId="37" totalsRowDxfId="36"/>
    <tableColumn id="6" xr3:uid="{00000000-0010-0000-0600-000006000000}" name="الكولسترول" totalsRowFunction="sum" dataDxfId="35" totalsRowDxfId="34"/>
    <tableColumn id="7" xr3:uid="{00000000-0010-0000-0600-000007000000}" name="الصوديوم" totalsRowFunction="sum" dataDxfId="33" totalsRowDxfId="32"/>
    <tableColumn id="8" xr3:uid="{00000000-0010-0000-0600-000008000000}" name="الكربوهيدرات" totalsRowFunction="sum" dataDxfId="31" totalsRowDxfId="30"/>
    <tableColumn id="9" xr3:uid="{00000000-0010-0000-0600-000009000000}" name="البروتين" totalsRowFunction="sum" dataDxfId="29" totalsRowDxfId="28"/>
    <tableColumn id="12" xr3:uid="{00000000-0010-0000-0600-00000C000000}" name="السكر" totalsRowFunction="sum" dataDxfId="27" totalsRowDxfId="26"/>
    <tableColumn id="13" xr3:uid="{00000000-0010-0000-0600-00000D000000}" name="الألياف" totalsRowFunction="sum" dataDxfId="25" totalsRowDxfId="24"/>
  </tableColumns>
  <tableStyleInfo name="خطة اللياقة" showFirstColumn="0" showLastColumn="0" showRowStripes="1" showColumnStripes="0"/>
  <extLst>
    <ext xmlns:x14="http://schemas.microsoft.com/office/spreadsheetml/2009/9/main" uri="{504A1905-F514-4f6f-8877-14C23A59335A}">
      <x14:table altTextSummary="أدخل التاريخ ونوع الوجبة وعناصر الطعام في هذا الجدول. قم بتخصيص عناوين الجدول لتعقب احتياجات غذائية معينة"/>
    </ext>
  </extLst>
</table>
</file>

<file path=xl/theme/theme1.xml><?xml version="1.0" encoding="utf-8"?>
<a:theme xmlns:a="http://schemas.openxmlformats.org/drawingml/2006/main" name="Office Theme">
  <a:themeElements>
    <a:clrScheme name="Fitness Plan">
      <a:dk1>
        <a:sysClr val="windowText" lastClr="000000"/>
      </a:dk1>
      <a:lt1>
        <a:sysClr val="window" lastClr="FFFFFF"/>
      </a:lt1>
      <a:dk2>
        <a:srgbClr val="505050"/>
      </a:dk2>
      <a:lt2>
        <a:srgbClr val="F5F5F5"/>
      </a:lt2>
      <a:accent1>
        <a:srgbClr val="6D5CA7"/>
      </a:accent1>
      <a:accent2>
        <a:srgbClr val="FBD22D"/>
      </a:accent2>
      <a:accent3>
        <a:srgbClr val="475BA8"/>
      </a:accent3>
      <a:accent4>
        <a:srgbClr val="737480"/>
      </a:accent4>
      <a:accent5>
        <a:srgbClr val="9C4A5C"/>
      </a:accent5>
      <a:accent6>
        <a:srgbClr val="FF9900"/>
      </a:accent6>
      <a:hlink>
        <a:srgbClr val="475BA8"/>
      </a:hlink>
      <a:folHlink>
        <a:srgbClr val="9C4A5C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fitToPage="1"/>
  </sheetPr>
  <dimension ref="A1:S25"/>
  <sheetViews>
    <sheetView showGridLines="0" rightToLeft="1" tabSelected="1" zoomScaleNormal="100" workbookViewId="0"/>
  </sheetViews>
  <sheetFormatPr defaultColWidth="9" defaultRowHeight="18" customHeight="1" x14ac:dyDescent="0.2"/>
  <cols>
    <col min="1" max="1" width="2.625" style="8" customWidth="1"/>
    <col min="2" max="2" width="18.5" style="8" bestFit="1" customWidth="1"/>
    <col min="3" max="4" width="10.625" style="8" customWidth="1"/>
    <col min="5" max="5" width="20.875" style="8" bestFit="1" customWidth="1"/>
    <col min="6" max="6" width="9.375" style="8" customWidth="1"/>
    <col min="7" max="7" width="9.25" style="8" customWidth="1"/>
    <col min="8" max="8" width="2.625" style="8" customWidth="1"/>
    <col min="9" max="9" width="11.5" style="8" customWidth="1"/>
    <col min="10" max="10" width="9.375" style="8" customWidth="1"/>
    <col min="11" max="11" width="9.25" style="8" customWidth="1"/>
    <col min="12" max="12" width="2.625" style="8" customWidth="1"/>
    <col min="13" max="13" width="11.5" style="8" customWidth="1"/>
    <col min="14" max="14" width="9.375" style="8" customWidth="1"/>
    <col min="15" max="15" width="9.25" style="8" customWidth="1"/>
    <col min="16" max="16" width="2.625" style="8" customWidth="1"/>
    <col min="17" max="17" width="11.5" style="8" customWidth="1"/>
    <col min="18" max="18" width="9.375" style="8" customWidth="1"/>
    <col min="19" max="19" width="9.25" style="8" customWidth="1"/>
    <col min="20" max="20" width="2.625" style="8" customWidth="1"/>
    <col min="21" max="16384" width="9" style="8"/>
  </cols>
  <sheetData>
    <row r="1" spans="1:19" ht="57.75" customHeight="1" x14ac:dyDescent="0.2">
      <c r="A1" s="2"/>
      <c r="B1" s="49" t="s">
        <v>0</v>
      </c>
      <c r="C1" s="49"/>
      <c r="D1" s="49"/>
      <c r="E1" s="49"/>
      <c r="F1" s="51" t="s">
        <v>21</v>
      </c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</row>
    <row r="2" spans="1:19" ht="21" customHeight="1" x14ac:dyDescent="0.2">
      <c r="A2" s="2"/>
      <c r="B2" s="49"/>
      <c r="C2" s="49"/>
      <c r="D2" s="49"/>
      <c r="E2" s="49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</row>
    <row r="3" spans="1:19" ht="30.75" customHeight="1" x14ac:dyDescent="0.2">
      <c r="A3" s="2"/>
      <c r="B3" s="59" t="s">
        <v>1</v>
      </c>
      <c r="C3" s="59"/>
      <c r="D3" s="59"/>
      <c r="E3" s="38" t="str">
        <f>"حجم الجسم "&amp;IF(وحدة_القياس="إمبراطوري","(بوصة)","(سم)")</f>
        <v>حجم الجسم (بوصة)</v>
      </c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</row>
    <row r="4" spans="1:19" ht="22.5" customHeight="1" x14ac:dyDescent="0.2">
      <c r="A4" s="2"/>
      <c r="B4" s="36" t="s">
        <v>2</v>
      </c>
      <c r="C4" s="3" t="s">
        <v>15</v>
      </c>
      <c r="D4" s="3"/>
      <c r="E4" s="47" t="s">
        <v>19</v>
      </c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</row>
    <row r="5" spans="1:19" ht="21.75" customHeight="1" x14ac:dyDescent="0.2">
      <c r="A5" s="2"/>
      <c r="B5" s="36" t="s">
        <v>3</v>
      </c>
      <c r="C5" s="3">
        <v>35</v>
      </c>
      <c r="D5" s="3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</row>
    <row r="6" spans="1:19" ht="21.75" customHeight="1" x14ac:dyDescent="0.2">
      <c r="A6" s="2"/>
      <c r="B6" s="36" t="s">
        <v>4</v>
      </c>
      <c r="C6" s="3">
        <v>64</v>
      </c>
      <c r="D6" s="3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</row>
    <row r="7" spans="1:19" ht="21.75" customHeight="1" x14ac:dyDescent="0.2">
      <c r="A7" s="2"/>
      <c r="B7" s="36" t="s">
        <v>5</v>
      </c>
      <c r="C7" s="4" t="s">
        <v>70</v>
      </c>
      <c r="D7" s="3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</row>
    <row r="8" spans="1:19" ht="21.75" customHeight="1" x14ac:dyDescent="0.2">
      <c r="A8" s="2"/>
      <c r="B8" s="36" t="s">
        <v>6</v>
      </c>
      <c r="C8" s="5" cm="1">
        <f t="array" ref="C8">IF(الكل_مكتمل,ارتفاع_مؤشر_كتلة_الجسم_1,"")</f>
        <v>26.602783203125</v>
      </c>
      <c r="D8" s="3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</row>
    <row r="9" spans="1:19" ht="25.5" customHeight="1" x14ac:dyDescent="0.2">
      <c r="A9" s="2"/>
      <c r="B9" s="50" t="str" cm="1">
        <f t="array" ref="B9">IF(الكل_مكتمل,"","أدخل الطول والوزن الحالي لحساب BMI (مؤشر كتلة الجسم)")</f>
        <v/>
      </c>
      <c r="C9" s="50"/>
      <c r="D9" s="50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</row>
    <row r="10" spans="1:19" ht="30.75" customHeight="1" x14ac:dyDescent="0.2">
      <c r="A10" s="2"/>
      <c r="B10" s="59" t="s">
        <v>7</v>
      </c>
      <c r="C10" s="59"/>
      <c r="D10" s="59"/>
      <c r="E10" s="38" t="str">
        <f>"الوزن " &amp;IF(وحدة_القياس="إمبراطوري","(رطل)","(كجم)")</f>
        <v>الوزن (رطل)</v>
      </c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</row>
    <row r="11" spans="1:19" ht="21.75" customHeight="1" x14ac:dyDescent="0.2">
      <c r="A11" s="2"/>
      <c r="B11" s="37" t="s">
        <v>8</v>
      </c>
      <c r="C11" s="7" t="s">
        <v>16</v>
      </c>
      <c r="D11" s="7" t="s">
        <v>18</v>
      </c>
      <c r="E11" s="47" t="s">
        <v>20</v>
      </c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</row>
    <row r="12" spans="1:19" ht="21.75" customHeight="1" x14ac:dyDescent="0.2">
      <c r="A12" s="2"/>
      <c r="B12" s="36" t="s">
        <v>9</v>
      </c>
      <c r="C12" s="6">
        <v>155</v>
      </c>
      <c r="D12" s="6">
        <v>140</v>
      </c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</row>
    <row r="13" spans="1:19" ht="21.75" customHeight="1" x14ac:dyDescent="0.2">
      <c r="A13" s="2"/>
      <c r="B13" s="36" t="s">
        <v>10</v>
      </c>
      <c r="C13" s="6">
        <v>36</v>
      </c>
      <c r="D13" s="6">
        <v>28</v>
      </c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</row>
    <row r="14" spans="1:19" ht="21.75" customHeight="1" x14ac:dyDescent="0.2">
      <c r="A14" s="2"/>
      <c r="B14" s="36" t="s">
        <v>11</v>
      </c>
      <c r="C14" s="6">
        <v>13.5</v>
      </c>
      <c r="D14" s="6">
        <v>14</v>
      </c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</row>
    <row r="15" spans="1:19" ht="21.75" customHeight="1" x14ac:dyDescent="0.2">
      <c r="A15" s="2"/>
      <c r="B15" s="36" t="s">
        <v>12</v>
      </c>
      <c r="C15" s="6">
        <v>45</v>
      </c>
      <c r="D15" s="6">
        <v>38</v>
      </c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</row>
    <row r="16" spans="1:19" ht="21.75" customHeight="1" x14ac:dyDescent="0.2">
      <c r="A16" s="2"/>
      <c r="B16" s="36" t="s">
        <v>13</v>
      </c>
      <c r="C16" s="6">
        <v>22</v>
      </c>
      <c r="D16" s="6">
        <v>17</v>
      </c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</row>
    <row r="17" spans="1:19" ht="21.2" customHeight="1" x14ac:dyDescent="0.2">
      <c r="A17" s="2"/>
      <c r="B17" s="50"/>
      <c r="C17" s="50"/>
      <c r="D17" s="50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</row>
    <row r="18" spans="1:19" ht="18" customHeight="1" x14ac:dyDescent="0.25">
      <c r="A18" s="2"/>
      <c r="B18" s="48" t="str">
        <f>UPPER(CONCATENATE("متعقب ", تسمية_الوزن))</f>
        <v>متعقب الوزن</v>
      </c>
      <c r="C18" s="48"/>
      <c r="D18" s="48"/>
      <c r="E18" s="2"/>
    </row>
    <row r="19" spans="1:19" ht="18" customHeight="1" x14ac:dyDescent="0.2">
      <c r="A19" s="2"/>
      <c r="B19" s="2" t="s">
        <v>14</v>
      </c>
      <c r="C19" s="2" t="s">
        <v>17</v>
      </c>
      <c r="D19" s="2" t="s">
        <v>9</v>
      </c>
      <c r="E19" s="2"/>
    </row>
    <row r="20" spans="1:19" ht="18" customHeight="1" x14ac:dyDescent="0.2">
      <c r="A20" s="2"/>
      <c r="B20" s="14">
        <f t="shared" ref="B20:B25" ca="1" si="0">TODAY()+30+ROW()</f>
        <v>43662</v>
      </c>
      <c r="C20" s="15">
        <v>0.33333333333333331</v>
      </c>
      <c r="D20" s="16">
        <v>155</v>
      </c>
      <c r="E20" s="2"/>
    </row>
    <row r="21" spans="1:19" ht="18" customHeight="1" x14ac:dyDescent="0.2">
      <c r="A21" s="2"/>
      <c r="B21" s="14">
        <f t="shared" ca="1" si="0"/>
        <v>43663</v>
      </c>
      <c r="C21" s="15">
        <v>0.58333333333333337</v>
      </c>
      <c r="D21" s="16">
        <v>154.5</v>
      </c>
      <c r="E21" s="2"/>
    </row>
    <row r="22" spans="1:19" ht="18" customHeight="1" x14ac:dyDescent="0.2">
      <c r="A22" s="2"/>
      <c r="B22" s="14">
        <f t="shared" ca="1" si="0"/>
        <v>43664</v>
      </c>
      <c r="C22" s="15">
        <v>0.34375</v>
      </c>
      <c r="D22" s="16">
        <v>154.19999999999999</v>
      </c>
      <c r="E22" s="2"/>
    </row>
    <row r="23" spans="1:19" ht="18" customHeight="1" x14ac:dyDescent="0.2">
      <c r="A23" s="2"/>
      <c r="B23" s="14">
        <f t="shared" ca="1" si="0"/>
        <v>43665</v>
      </c>
      <c r="C23" s="15">
        <v>0.58333333333333337</v>
      </c>
      <c r="D23" s="16">
        <v>153.80000000000001</v>
      </c>
      <c r="E23" s="2"/>
    </row>
    <row r="24" spans="1:19" ht="18" customHeight="1" x14ac:dyDescent="0.2">
      <c r="A24" s="2"/>
      <c r="B24" s="14">
        <f t="shared" ca="1" si="0"/>
        <v>43666</v>
      </c>
      <c r="C24" s="15">
        <v>0.33333333333333331</v>
      </c>
      <c r="D24" s="16">
        <v>154.5</v>
      </c>
      <c r="E24" s="2"/>
    </row>
    <row r="25" spans="1:19" ht="18" customHeight="1" x14ac:dyDescent="0.2">
      <c r="A25" s="2"/>
      <c r="B25" s="14">
        <f t="shared" ca="1" si="0"/>
        <v>43667</v>
      </c>
      <c r="C25" s="15">
        <v>0.35416666666666669</v>
      </c>
      <c r="D25" s="16">
        <v>154</v>
      </c>
      <c r="E25" s="2"/>
    </row>
  </sheetData>
  <mergeCells count="11">
    <mergeCell ref="E11:S17"/>
    <mergeCell ref="B18:D18"/>
    <mergeCell ref="B1:E2"/>
    <mergeCell ref="B3:D3"/>
    <mergeCell ref="B10:D10"/>
    <mergeCell ref="E4:S9"/>
    <mergeCell ref="B17:D17"/>
    <mergeCell ref="F10:S10"/>
    <mergeCell ref="F1:S2"/>
    <mergeCell ref="F3:S3"/>
    <mergeCell ref="B9:D9"/>
  </mergeCells>
  <conditionalFormatting sqref="B20:D25">
    <cfRule type="expression" dxfId="6" priority="6">
      <formula>$D20=GoalWeight</formula>
    </cfRule>
  </conditionalFormatting>
  <conditionalFormatting sqref="C8">
    <cfRule type="expression" dxfId="5" priority="1">
      <formula>OR($C$8&lt;18.5,$C$8&gt;25)</formula>
    </cfRule>
  </conditionalFormatting>
  <dataValidations xWindow="51" yWindow="325" count="24">
    <dataValidation type="custom" errorStyle="warning" allowBlank="1" showInputMessage="1" sqref="B12" xr:uid="{00000000-0002-0000-0000-000000000000}">
      <formula1>"الوزن"</formula1>
    </dataValidation>
    <dataValidation type="list" errorStyle="warning" allowBlank="1" showInputMessage="1" showErrorMessage="1" error="حدد &quot;الوحدة&quot; من القائمة. حدد &quot;إلغاء الأمر&quot;، واضغط على مفتاحي ALT+سهم لأسفل لإظهار الخيارات، ثم اضغط على مفتاح السهم لأسفل ومفتاح الإدخال ENTER لإجراء تحديد" prompt="حدد &quot;نوع الوحدة&quot; في هذه الخلية، ثم اضغط على ALT+سهم لأسفل لتحديد الخيارات، ثم اضغط على السهم لأسفل ومفتاح الإدخال ENTER لإجراء تحديد" sqref="C7" xr:uid="{00000000-0002-0000-0000-000001000000}">
      <formula1>"إمبراطوري, متري"</formula1>
    </dataValidation>
    <dataValidation type="list" errorStyle="warning" allowBlank="1" showInputMessage="1" showErrorMessage="1" error="حدد &quot;الجنس&quot; من القائمة. حدد &quot;إلغاء الأمر&quot;، واضغط على مفتاحي &quot;ALT+سهم لأسفل&quot; لإظهار الخيارات، ثم اضغط على مفتاح &quot;السهم لأسفل&quot; ومفتاح &quot;الإدخال ENTER&quot; لإجراء تحديد" prompt="حدد &quot;الجنس&quot; في هذه الخلية، ثم اضغط على ALT+سهم لأسفل لتحديد الخيارات، ثم اضغط على السهم لأسفل ومفتاح الإدخال ENTER لإجراء تحديد" sqref="C4" xr:uid="{00000000-0002-0000-0000-000002000000}">
      <formula1>"ذكر, أنثى"</formula1>
    </dataValidation>
    <dataValidation allowBlank="1" showInputMessage="1" showErrorMessage="1" prompt="قم بإنشاء &quot;خطة اللياقة&quot; في ورقة العمل هذه. أدخل التفاصيل في جدول متعقب الوزن البادئ من الخلية B19 في ورقة عمل متعقب الوزن هذه. توجد المخططات في الخلية E4 وE11" sqref="A1" xr:uid="{00000000-0002-0000-0000-000003000000}"/>
    <dataValidation allowBlank="1" showInputMessage="1" showErrorMessage="1" prompt="تتضمن هذه الخلية عنوان ورقة العمل هذه والصورة في الخلية على اليسار. أدخل التفاصيل الشخصية في الخلايا من C4 وحتى C8 وإحصاءات البدء في الخلايا C12 وحتى D16" sqref="B1:E2" xr:uid="{00000000-0002-0000-0000-000004000000}"/>
    <dataValidation allowBlank="1" showInputMessage="1" showErrorMessage="1" prompt="أدخل التفاصيل الشخصية في الخلايا أدناه. يتم احتساب حجم الجسم تلقائياً في الخلية على اليسار" sqref="B3:D3" xr:uid="{00000000-0002-0000-0000-000005000000}"/>
    <dataValidation allowBlank="1" showInputMessage="1" showErrorMessage="1" prompt="حدد &quot;الجنس&quot; في الخلية الموجودة على اليسار" sqref="B4" xr:uid="{00000000-0002-0000-0000-000006000000}"/>
    <dataValidation allowBlank="1" showInputMessage="1" showErrorMessage="1" prompt="أدخل &quot;العمر&quot; في الخلية على اليسار" sqref="B5" xr:uid="{00000000-0002-0000-0000-000007000000}"/>
    <dataValidation allowBlank="1" showInputMessage="1" showErrorMessage="1" prompt="أدخل &quot;العمر&quot; في هذه الخلية" sqref="C5" xr:uid="{00000000-0002-0000-0000-000008000000}"/>
    <dataValidation allowBlank="1" showInputMessage="1" showErrorMessage="1" prompt="أدخل الطول في الخلية على اليسار" sqref="B6" xr:uid="{00000000-0002-0000-0000-000009000000}"/>
    <dataValidation allowBlank="1" showInputMessage="1" showErrorMessage="1" prompt="أدخل الطول في هذه الخلية" sqref="C6" xr:uid="{00000000-0002-0000-0000-00000A000000}"/>
    <dataValidation allowBlank="1" showInputMessage="1" showErrorMessage="1" prompt="حدد &quot;نوع الوحدة&quot; في الخلية التي على اليسار" sqref="B7" xr:uid="{00000000-0002-0000-0000-00000B000000}"/>
    <dataValidation allowBlank="1" showInputMessage="1" showErrorMessage="1" prompt="يتم تلقائياً حساب &quot;مؤشر كتلة الجسم&quot; في الخلية الموجودة على اليسار" sqref="B8" xr:uid="{00000000-0002-0000-0000-00000C000000}"/>
    <dataValidation allowBlank="1" showInputMessage="1" showErrorMessage="1" prompt="يتم تلقائياً حساب &quot;مؤشر كتلة الجسم&quot; في هذه الخلية" sqref="C8" xr:uid="{00000000-0002-0000-0000-00000D000000}"/>
    <dataValidation allowBlank="1" showInputMessage="1" showErrorMessage="1" prompt="أدخل إحصاءات البدء في الخلايا أدناه" sqref="B10:D10" xr:uid="{00000000-0002-0000-0000-00000E000000}"/>
    <dataValidation allowBlank="1" showInputMessage="1" showErrorMessage="1" prompt="قم بتخصيص &quot;النوع&quot; باستثناء &quot;الوزن&quot; في هذا العمود ضمن هذا العنوان. يُستخدم الوزن لتحديد بيانات أخرى في خطة اللياقة تلك، مثل مؤشر كتلة الجسم، ولا يجب تغييرها" sqref="B11" xr:uid="{00000000-0002-0000-0000-00000F000000}"/>
    <dataValidation allowBlank="1" showInputMessage="1" showErrorMessage="1" prompt="أدخل البيانات الحالية في هذا العمود ضمن هذا العنوان للنوع المُدخل" sqref="C11" xr:uid="{00000000-0002-0000-0000-000010000000}"/>
    <dataValidation allowBlank="1" showInputMessage="1" showErrorMessage="1" prompt="أدخل بيانات الهدف ضمن هذا العنوان للنوع المُدخل" sqref="D11" xr:uid="{00000000-0002-0000-0000-000011000000}"/>
    <dataValidation allowBlank="1" showInputMessage="1" showErrorMessage="1" prompt="أدخل التفاصيل في الجدول أدناه" sqref="B18:D18" xr:uid="{00000000-0002-0000-0000-000012000000}"/>
    <dataValidation allowBlank="1" showInputMessage="1" showErrorMessage="1" prompt="أدخل &quot;التاريخ&quot; في هذا العمود أسفل هذا العنوان. استخدم عوامل تصفية العناوين للبحث عن إدخالات معينة" sqref="B19" xr:uid="{00000000-0002-0000-0000-000013000000}"/>
    <dataValidation allowBlank="1" showInputMessage="1" showErrorMessage="1" prompt="أدخل &quot;الوقت&quot; في هذا العمود أسفل هذا العنوان" sqref="C19" xr:uid="{00000000-0002-0000-0000-000014000000}"/>
    <dataValidation allowBlank="1" showInputMessage="1" showErrorMessage="1" prompt="أدخل &quot;الوزن&quot; في هذا العمود ضمن هذا العنوان" sqref="D19" xr:uid="{00000000-0002-0000-0000-000015000000}"/>
    <dataValidation allowBlank="1" showInputMessage="1" showErrorMessage="1" prompt="يتم تحديث وحدة الوزن تلقائياً في هذه الخلية. يوجد تخطيط المنطقة المتعقب لتقدم الوزن في الخلية أدناه" sqref="E10" xr:uid="{00000000-0002-0000-0000-000016000000}"/>
    <dataValidation allowBlank="1" showInputMessage="1" showErrorMessage="1" prompt="يتم تحديث وحدة الجسم تلقائياً في هذه الخلية. يوجد المخطط الخطي الذي يتعقب بدء كل إحصاء بما في ذلك الوركين والوسط والفخذين والعضلة ذات الرأسين في الخلية أدناه" sqref="E3" xr:uid="{00000000-0002-0000-0000-000017000000}"/>
  </dataValidations>
  <printOptions horizontalCentered="1"/>
  <pageMargins left="0.25" right="0.25" top="0.75" bottom="0.75" header="0.3" footer="0.3"/>
  <pageSetup paperSize="9" scale="55" fitToHeight="0" orientation="portrait" r:id="rId1"/>
  <headerFooter differentFirst="1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  <pageSetUpPr fitToPage="1"/>
  </sheetPr>
  <dimension ref="A1:T8"/>
  <sheetViews>
    <sheetView showGridLines="0" rightToLeft="1" zoomScaleNormal="100" workbookViewId="0"/>
  </sheetViews>
  <sheetFormatPr defaultColWidth="9" defaultRowHeight="18" customHeight="1" x14ac:dyDescent="0.2"/>
  <cols>
    <col min="1" max="1" width="2.625" style="27" customWidth="1"/>
    <col min="2" max="4" width="10.625" style="27" customWidth="1"/>
    <col min="5" max="5" width="2.625" style="27" customWidth="1"/>
    <col min="6" max="6" width="11.5" style="27" customWidth="1"/>
    <col min="7" max="7" width="9.375" style="27" customWidth="1"/>
    <col min="8" max="8" width="9.25" style="27" customWidth="1"/>
    <col min="9" max="9" width="2.625" style="27" customWidth="1"/>
    <col min="10" max="10" width="11.5" style="27" customWidth="1"/>
    <col min="11" max="11" width="9.375" style="27" customWidth="1"/>
    <col min="12" max="12" width="9.25" style="27" customWidth="1"/>
    <col min="13" max="13" width="2.625" style="27" customWidth="1"/>
    <col min="14" max="14" width="11.5" style="27" customWidth="1"/>
    <col min="15" max="15" width="9.375" style="27" customWidth="1"/>
    <col min="16" max="16" width="9.25" style="27" customWidth="1"/>
    <col min="17" max="17" width="2.625" style="27" customWidth="1"/>
    <col min="18" max="18" width="11.5" style="27" customWidth="1"/>
    <col min="19" max="19" width="9.375" style="27" customWidth="1"/>
    <col min="20" max="20" width="9.25" style="27" customWidth="1"/>
    <col min="21" max="21" width="2.625" style="27" customWidth="1"/>
    <col min="22" max="16384" width="9" style="27"/>
  </cols>
  <sheetData>
    <row r="1" spans="1:20" ht="57.75" customHeight="1" x14ac:dyDescent="0.2">
      <c r="A1" s="24"/>
      <c r="B1" s="49" t="s">
        <v>0</v>
      </c>
      <c r="C1" s="49"/>
      <c r="D1" s="49"/>
      <c r="E1" s="49"/>
      <c r="F1" s="49"/>
      <c r="G1" s="51" t="s">
        <v>21</v>
      </c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</row>
    <row r="2" spans="1:20" ht="21" customHeight="1" x14ac:dyDescent="0.2">
      <c r="A2" s="24"/>
      <c r="B2" s="49"/>
      <c r="C2" s="49"/>
      <c r="D2" s="49"/>
      <c r="E2" s="49"/>
      <c r="F2" s="49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</row>
    <row r="3" spans="1:20" ht="18" customHeight="1" x14ac:dyDescent="0.25">
      <c r="A3" s="24"/>
      <c r="B3" s="52" t="str">
        <f>UPPER( CONCATENATE("متعقب ",'متعقب الوزن'!تسمية_الهدف_1))</f>
        <v>متعقب الخصر</v>
      </c>
      <c r="C3" s="52"/>
      <c r="D3" s="52"/>
    </row>
    <row r="4" spans="1:20" ht="18" customHeight="1" x14ac:dyDescent="0.2">
      <c r="A4" s="24"/>
      <c r="B4" s="24" t="s">
        <v>14</v>
      </c>
      <c r="C4" s="24" t="s">
        <v>17</v>
      </c>
      <c r="D4" s="24" t="s">
        <v>22</v>
      </c>
    </row>
    <row r="5" spans="1:20" ht="18" customHeight="1" x14ac:dyDescent="0.2">
      <c r="A5" s="24"/>
      <c r="B5" s="31">
        <f ca="1">TODAY()+30+ROW()</f>
        <v>43647</v>
      </c>
      <c r="C5" s="32">
        <v>0.33333333333333331</v>
      </c>
      <c r="D5" s="34">
        <v>36</v>
      </c>
    </row>
    <row r="6" spans="1:20" ht="18" customHeight="1" x14ac:dyDescent="0.2">
      <c r="A6" s="24"/>
      <c r="B6" s="31">
        <f ca="1">TODAY()+30+ROW()</f>
        <v>43648</v>
      </c>
      <c r="C6" s="32">
        <v>0.58333333333333337</v>
      </c>
      <c r="D6" s="34">
        <v>36.700000000000003</v>
      </c>
    </row>
    <row r="7" spans="1:20" ht="18" customHeight="1" x14ac:dyDescent="0.2">
      <c r="A7" s="24"/>
      <c r="B7" s="31">
        <f ca="1">TODAY()+30+ROW()</f>
        <v>43649</v>
      </c>
      <c r="C7" s="32">
        <v>0.34375</v>
      </c>
      <c r="D7" s="34">
        <v>38</v>
      </c>
    </row>
    <row r="8" spans="1:20" ht="18" customHeight="1" x14ac:dyDescent="0.2">
      <c r="A8" s="24"/>
      <c r="B8" s="31">
        <f ca="1">TODAY()+30+ROW()</f>
        <v>43650</v>
      </c>
      <c r="C8" s="32">
        <v>0.41666666666666669</v>
      </c>
      <c r="D8" s="34">
        <v>35</v>
      </c>
    </row>
  </sheetData>
  <mergeCells count="3">
    <mergeCell ref="B1:F2"/>
    <mergeCell ref="B3:D3"/>
    <mergeCell ref="G1:T2"/>
  </mergeCells>
  <conditionalFormatting sqref="B5:D8">
    <cfRule type="expression" dxfId="4" priority="5">
      <formula>$D5=Goal1</formula>
    </cfRule>
  </conditionalFormatting>
  <dataValidations count="6">
    <dataValidation allowBlank="1" showInputMessage="1" showErrorMessage="1" prompt="قم بإنشاء &quot;متعقب الوسط&quot; في ورقة العمل هذه. أدخل التفاصيل في جدول متعقب الوسط" sqref="A1" xr:uid="{00000000-0002-0000-0100-000000000000}"/>
    <dataValidation allowBlank="1" showInputMessage="1" showErrorMessage="1" prompt="تتضمن هذه الخلية عنوان ورقة العمل هذه وتوجد صورة في الخلية الموجودة على اليسار" sqref="B1:F2" xr:uid="{00000000-0002-0000-0100-000001000000}"/>
    <dataValidation allowBlank="1" showInputMessage="1" showErrorMessage="1" prompt="أدخل التفاصيل في الجدول أدناه" sqref="B3:D3" xr:uid="{00000000-0002-0000-0100-000002000000}"/>
    <dataValidation allowBlank="1" showInputMessage="1" showErrorMessage="1" prompt="أدخل &quot;التاريخ&quot; في هذا العمود أسفل هذا العنوان. استخدم عوامل تصفية العناوين للبحث عن إدخالات معينة" sqref="B4" xr:uid="{00000000-0002-0000-0100-000003000000}"/>
    <dataValidation allowBlank="1" showInputMessage="1" showErrorMessage="1" prompt="أدخل &quot;الوقت&quot; في هذا العمود أسفل هذا العنوان" sqref="C4" xr:uid="{00000000-0002-0000-0100-000004000000}"/>
    <dataValidation allowBlank="1" showInputMessage="1" showErrorMessage="1" prompt="أدخل &quot;الحجم&quot; في هذا العمود أسفل هذا العنوان" sqref="D4" xr:uid="{00000000-0002-0000-0100-000005000000}"/>
  </dataValidations>
  <printOptions horizontalCentered="1"/>
  <pageMargins left="0.25" right="0.25" top="0.75" bottom="0.75" header="0.3" footer="0.3"/>
  <pageSetup paperSize="9" scale="56" fitToHeight="0" orientation="portrait" r:id="rId1"/>
  <headerFooter differentFirst="1">
    <oddFooter>Page &amp;P of &amp;N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  <pageSetUpPr fitToPage="1"/>
  </sheetPr>
  <dimension ref="A1:T9"/>
  <sheetViews>
    <sheetView showGridLines="0" rightToLeft="1" zoomScaleNormal="100" workbookViewId="0"/>
  </sheetViews>
  <sheetFormatPr defaultColWidth="9" defaultRowHeight="18" customHeight="1" x14ac:dyDescent="0.2"/>
  <cols>
    <col min="1" max="1" width="2.625" style="27" customWidth="1"/>
    <col min="2" max="4" width="10.625" style="27" customWidth="1"/>
    <col min="5" max="5" width="2.625" style="27" customWidth="1"/>
    <col min="6" max="6" width="11.5" style="27" customWidth="1"/>
    <col min="7" max="7" width="9.375" style="27" customWidth="1"/>
    <col min="8" max="8" width="9.25" style="27" customWidth="1"/>
    <col min="9" max="9" width="2.625" style="27" customWidth="1"/>
    <col min="10" max="10" width="11.5" style="27" customWidth="1"/>
    <col min="11" max="11" width="9.375" style="27" customWidth="1"/>
    <col min="12" max="12" width="9.25" style="27" customWidth="1"/>
    <col min="13" max="13" width="2.625" style="27" customWidth="1"/>
    <col min="14" max="14" width="11.5" style="27" customWidth="1"/>
    <col min="15" max="15" width="9.375" style="27" customWidth="1"/>
    <col min="16" max="16" width="9.25" style="27" customWidth="1"/>
    <col min="17" max="17" width="2.625" style="27" customWidth="1"/>
    <col min="18" max="18" width="11.5" style="27" customWidth="1"/>
    <col min="19" max="19" width="9.375" style="27" customWidth="1"/>
    <col min="20" max="20" width="9.25" style="27" customWidth="1"/>
    <col min="21" max="21" width="2.625" style="27" customWidth="1"/>
    <col min="22" max="16384" width="9" style="27"/>
  </cols>
  <sheetData>
    <row r="1" spans="1:20" ht="57.75" customHeight="1" x14ac:dyDescent="0.2">
      <c r="A1" s="24"/>
      <c r="B1" s="49" t="s">
        <v>0</v>
      </c>
      <c r="C1" s="49"/>
      <c r="D1" s="49"/>
      <c r="E1" s="49"/>
      <c r="F1" s="49"/>
      <c r="G1" s="51" t="s">
        <v>21</v>
      </c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</row>
    <row r="2" spans="1:20" ht="21" customHeight="1" x14ac:dyDescent="0.2">
      <c r="A2" s="24"/>
      <c r="B2" s="49"/>
      <c r="C2" s="49"/>
      <c r="D2" s="49"/>
      <c r="E2" s="49"/>
      <c r="F2" s="49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</row>
    <row r="3" spans="1:20" ht="18" customHeight="1" x14ac:dyDescent="0.25">
      <c r="A3" s="24"/>
      <c r="B3" s="52" t="str">
        <f>UPPER(CONCATENATE("متعقب ", 'متعقب الوزن'!تسمية_الهدف_2))</f>
        <v>متعقب العضلة ذات الرأسين</v>
      </c>
      <c r="C3" s="52"/>
      <c r="D3" s="52"/>
    </row>
    <row r="4" spans="1:20" ht="18" customHeight="1" x14ac:dyDescent="0.2">
      <c r="A4" s="24"/>
      <c r="B4" s="24" t="s">
        <v>14</v>
      </c>
      <c r="C4" s="24" t="s">
        <v>17</v>
      </c>
      <c r="D4" s="24" t="s">
        <v>22</v>
      </c>
    </row>
    <row r="5" spans="1:20" ht="18" customHeight="1" x14ac:dyDescent="0.2">
      <c r="A5" s="24"/>
      <c r="B5" s="31">
        <f ca="1">TODAY()+30+ROW()</f>
        <v>43647</v>
      </c>
      <c r="C5" s="32">
        <v>0.33333333333333331</v>
      </c>
      <c r="D5" s="34">
        <v>13.5</v>
      </c>
    </row>
    <row r="6" spans="1:20" ht="18" customHeight="1" x14ac:dyDescent="0.2">
      <c r="A6" s="24"/>
      <c r="B6" s="31">
        <f ca="1">TODAY()+30+ROW()</f>
        <v>43648</v>
      </c>
      <c r="C6" s="32">
        <v>0.58333333333333337</v>
      </c>
      <c r="D6" s="34">
        <v>13.5</v>
      </c>
    </row>
    <row r="7" spans="1:20" ht="18" customHeight="1" x14ac:dyDescent="0.2">
      <c r="A7" s="24"/>
      <c r="B7" s="31">
        <f ca="1">TODAY()+30+ROW()</f>
        <v>43649</v>
      </c>
      <c r="C7" s="32">
        <v>0.34375</v>
      </c>
      <c r="D7" s="34">
        <v>13.6</v>
      </c>
    </row>
    <row r="8" spans="1:20" ht="18" customHeight="1" x14ac:dyDescent="0.2">
      <c r="A8" s="24"/>
      <c r="B8" s="31">
        <f ca="1">TODAY()+30+ROW()</f>
        <v>43650</v>
      </c>
      <c r="C8" s="32">
        <v>0.58333333333333337</v>
      </c>
      <c r="D8" s="34">
        <v>13.8</v>
      </c>
    </row>
    <row r="9" spans="1:20" ht="18" customHeight="1" x14ac:dyDescent="0.2">
      <c r="A9" s="24"/>
      <c r="B9" s="31">
        <f ca="1">TODAY()+30+ROW()</f>
        <v>43651</v>
      </c>
      <c r="C9" s="32">
        <v>0.33333333333333331</v>
      </c>
      <c r="D9" s="34">
        <v>14</v>
      </c>
    </row>
  </sheetData>
  <mergeCells count="3">
    <mergeCell ref="B1:F2"/>
    <mergeCell ref="B3:D3"/>
    <mergeCell ref="G1:T2"/>
  </mergeCells>
  <conditionalFormatting sqref="B5:D9">
    <cfRule type="expression" dxfId="3" priority="4">
      <formula>$D5=Goal2</formula>
    </cfRule>
  </conditionalFormatting>
  <dataValidations count="6">
    <dataValidation allowBlank="1" showInputMessage="1" showErrorMessage="1" prompt="قم بإنشاء &quot;متعقب العضلة ذات الرأسين&quot; في ورقة العمل هذه. أدخل التفاصيل في جدول متعقب العضلة ذات الرأسين" sqref="A1" xr:uid="{00000000-0002-0000-0200-000000000000}"/>
    <dataValidation allowBlank="1" showInputMessage="1" showErrorMessage="1" prompt="تتضمن هذه الخلية عنوان ورقة العمل هذه وتوجد صورة في الخلية الموجودة على اليسار" sqref="B1:F2" xr:uid="{00000000-0002-0000-0200-000001000000}"/>
    <dataValidation allowBlank="1" showInputMessage="1" showErrorMessage="1" prompt="أدخل التفاصيل في الجدول أدناه" sqref="B3:D3" xr:uid="{00000000-0002-0000-0200-000002000000}"/>
    <dataValidation allowBlank="1" showInputMessage="1" showErrorMessage="1" prompt="أدخل &quot;التاريخ&quot; في هذا العمود أسفل هذا العنوان. استخدم عوامل تصفية العناوين للبحث عن إدخالات معينة" sqref="B4" xr:uid="{00000000-0002-0000-0200-000003000000}"/>
    <dataValidation allowBlank="1" showInputMessage="1" showErrorMessage="1" prompt="أدخل &quot;الوقت&quot; في هذا العمود أسفل هذا العنوان" sqref="C4" xr:uid="{00000000-0002-0000-0200-000004000000}"/>
    <dataValidation allowBlank="1" showInputMessage="1" showErrorMessage="1" prompt="أدخل &quot;الحجم&quot; في هذا العمود أسفل هذا العنوان" sqref="D4" xr:uid="{00000000-0002-0000-0200-000005000000}"/>
  </dataValidations>
  <printOptions horizontalCentered="1"/>
  <pageMargins left="0.25" right="0.25" top="0.75" bottom="0.75" header="0.3" footer="0.3"/>
  <pageSetup paperSize="9" scale="56" fitToHeight="0" orientation="portrait" r:id="rId1"/>
  <headerFooter differentFirst="1">
    <oddFooter>Page &amp;P of &amp;N</oddFoot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249977111117893"/>
    <pageSetUpPr fitToPage="1"/>
  </sheetPr>
  <dimension ref="A1:T7"/>
  <sheetViews>
    <sheetView showGridLines="0" rightToLeft="1" zoomScaleNormal="100" workbookViewId="0"/>
  </sheetViews>
  <sheetFormatPr defaultColWidth="9" defaultRowHeight="18" customHeight="1" x14ac:dyDescent="0.2"/>
  <cols>
    <col min="1" max="1" width="2.625" style="27" customWidth="1"/>
    <col min="2" max="4" width="10.625" style="27" customWidth="1"/>
    <col min="5" max="5" width="2.625" style="27" customWidth="1"/>
    <col min="6" max="6" width="11.5" style="27" customWidth="1"/>
    <col min="7" max="7" width="9.375" style="27" customWidth="1"/>
    <col min="8" max="8" width="9.25" style="27" customWidth="1"/>
    <col min="9" max="9" width="2.625" style="27" customWidth="1"/>
    <col min="10" max="10" width="11.5" style="27" customWidth="1"/>
    <col min="11" max="11" width="9.375" style="27" customWidth="1"/>
    <col min="12" max="12" width="9.25" style="27" customWidth="1"/>
    <col min="13" max="13" width="2.625" style="27" customWidth="1"/>
    <col min="14" max="14" width="11.5" style="27" customWidth="1"/>
    <col min="15" max="15" width="9.375" style="27" customWidth="1"/>
    <col min="16" max="16" width="9.25" style="27" customWidth="1"/>
    <col min="17" max="17" width="2.625" style="27" customWidth="1"/>
    <col min="18" max="18" width="11.5" style="27" customWidth="1"/>
    <col min="19" max="19" width="9.375" style="27" customWidth="1"/>
    <col min="20" max="20" width="9.25" style="27" customWidth="1"/>
    <col min="21" max="21" width="2.625" style="27" customWidth="1"/>
    <col min="22" max="16384" width="9" style="27"/>
  </cols>
  <sheetData>
    <row r="1" spans="1:20" ht="57.75" customHeight="1" x14ac:dyDescent="0.2">
      <c r="A1" s="24"/>
      <c r="B1" s="49" t="s">
        <v>0</v>
      </c>
      <c r="C1" s="49"/>
      <c r="D1" s="49"/>
      <c r="E1" s="49"/>
      <c r="F1" s="49"/>
      <c r="G1" s="51" t="s">
        <v>21</v>
      </c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</row>
    <row r="2" spans="1:20" ht="21" customHeight="1" x14ac:dyDescent="0.2">
      <c r="A2" s="24"/>
      <c r="B2" s="49"/>
      <c r="C2" s="49"/>
      <c r="D2" s="49"/>
      <c r="E2" s="49"/>
      <c r="F2" s="49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</row>
    <row r="3" spans="1:20" ht="18" customHeight="1" x14ac:dyDescent="0.25">
      <c r="A3" s="24"/>
      <c r="B3" s="52" t="str">
        <f>UPPER(CONCATENATE("متعقب ", 'متعقب الوزن'!تسمية_الهدف_3))</f>
        <v>متعقب الوركين</v>
      </c>
      <c r="C3" s="52"/>
      <c r="D3" s="52"/>
    </row>
    <row r="4" spans="1:20" ht="18" customHeight="1" x14ac:dyDescent="0.2">
      <c r="A4" s="24"/>
      <c r="B4" s="24" t="s">
        <v>14</v>
      </c>
      <c r="C4" s="24" t="s">
        <v>17</v>
      </c>
      <c r="D4" s="24" t="s">
        <v>22</v>
      </c>
    </row>
    <row r="5" spans="1:20" ht="18" customHeight="1" x14ac:dyDescent="0.2">
      <c r="A5" s="24"/>
      <c r="B5" s="31">
        <f ca="1">TODAY()+30+ROW()</f>
        <v>43647</v>
      </c>
      <c r="C5" s="32">
        <v>0.33333333333333331</v>
      </c>
      <c r="D5" s="34">
        <v>45</v>
      </c>
    </row>
    <row r="6" spans="1:20" ht="18" customHeight="1" x14ac:dyDescent="0.2">
      <c r="A6" s="24"/>
      <c r="B6" s="31">
        <f ca="1">TODAY()+30+ROW()</f>
        <v>43648</v>
      </c>
      <c r="C6" s="32">
        <v>0.58333333333333337</v>
      </c>
      <c r="D6" s="34">
        <v>44.8</v>
      </c>
    </row>
    <row r="7" spans="1:20" ht="18" customHeight="1" x14ac:dyDescent="0.2">
      <c r="A7" s="24"/>
      <c r="B7" s="31">
        <f ca="1">TODAY()+30+ROW()</f>
        <v>43649</v>
      </c>
      <c r="C7" s="32">
        <v>0.41666666666666669</v>
      </c>
      <c r="D7" s="34">
        <v>42</v>
      </c>
    </row>
  </sheetData>
  <mergeCells count="3">
    <mergeCell ref="B1:F2"/>
    <mergeCell ref="B3:D3"/>
    <mergeCell ref="G1:T2"/>
  </mergeCells>
  <conditionalFormatting sqref="B5:D7">
    <cfRule type="expression" dxfId="2" priority="3">
      <formula>$D5=Goal3</formula>
    </cfRule>
  </conditionalFormatting>
  <dataValidations count="6">
    <dataValidation allowBlank="1" showInputMessage="1" showErrorMessage="1" prompt="قم بإنشاء &quot;متعقب الوركين&quot; في ورقة العمل هذه. أدخل التفاصيل في جدول متعقب الوركين" sqref="A1" xr:uid="{00000000-0002-0000-0300-000000000000}"/>
    <dataValidation allowBlank="1" showInputMessage="1" showErrorMessage="1" prompt="تتضمن هذه الخلية عنوان ورقة العمل هذه وتوجد صورة في الخلية الموجودة على اليسار" sqref="B1:F2" xr:uid="{00000000-0002-0000-0300-000001000000}"/>
    <dataValidation allowBlank="1" showInputMessage="1" showErrorMessage="1" prompt="أدخل التفاصيل في الجدول أدناه" sqref="B3:D3" xr:uid="{00000000-0002-0000-0300-000002000000}"/>
    <dataValidation allowBlank="1" showInputMessage="1" showErrorMessage="1" prompt="أدخل &quot;التاريخ&quot; في هذا العمود أسفل هذا العنوان. استخدم عوامل تصفية العناوين للبحث عن إدخالات معينة" sqref="B4" xr:uid="{00000000-0002-0000-0300-000003000000}"/>
    <dataValidation allowBlank="1" showInputMessage="1" showErrorMessage="1" prompt="أدخل &quot;الوقت&quot; في هذا العمود أسفل هذا العنوان" sqref="C4" xr:uid="{00000000-0002-0000-0300-000004000000}"/>
    <dataValidation allowBlank="1" showInputMessage="1" showErrorMessage="1" prompt="أدخل &quot;الحجم&quot; في هذا العمود أسفل هذا العنوان" sqref="D4" xr:uid="{00000000-0002-0000-0300-000005000000}"/>
  </dataValidations>
  <printOptions horizontalCentered="1"/>
  <pageMargins left="0.25" right="0.25" top="0.75" bottom="0.75" header="0.3" footer="0.3"/>
  <pageSetup paperSize="9" scale="56" fitToHeight="0" orientation="portrait" r:id="rId1"/>
  <headerFooter differentFirst="1">
    <oddFooter>Page &amp;P of &amp;N</oddFooter>
  </headerFooter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-0.249977111117893"/>
    <pageSetUpPr fitToPage="1"/>
  </sheetPr>
  <dimension ref="A1:T11"/>
  <sheetViews>
    <sheetView showGridLines="0" rightToLeft="1" zoomScaleNormal="100" workbookViewId="0"/>
  </sheetViews>
  <sheetFormatPr defaultColWidth="9" defaultRowHeight="18" customHeight="1" x14ac:dyDescent="0.2"/>
  <cols>
    <col min="1" max="1" width="2.625" style="1" customWidth="1"/>
    <col min="2" max="4" width="10.625" style="8" customWidth="1"/>
    <col min="5" max="5" width="2.625" style="8" customWidth="1"/>
    <col min="6" max="6" width="11.5" style="8" customWidth="1"/>
    <col min="7" max="7" width="9.375" style="8" customWidth="1"/>
    <col min="8" max="8" width="9.25" style="8" customWidth="1"/>
    <col min="9" max="9" width="2.625" style="8" customWidth="1"/>
    <col min="10" max="10" width="11.5" style="8" customWidth="1"/>
    <col min="11" max="11" width="9.375" style="8" customWidth="1"/>
    <col min="12" max="12" width="9.25" style="8" customWidth="1"/>
    <col min="13" max="13" width="2.625" style="8" customWidth="1"/>
    <col min="14" max="14" width="11.5" style="8" customWidth="1"/>
    <col min="15" max="15" width="9.375" style="8" customWidth="1"/>
    <col min="16" max="16" width="9.25" style="8" customWidth="1"/>
    <col min="17" max="17" width="2.625" style="8" customWidth="1"/>
    <col min="18" max="18" width="11.5" style="8" customWidth="1"/>
    <col min="19" max="19" width="9.375" style="8" customWidth="1"/>
    <col min="20" max="20" width="9.25" style="8" customWidth="1"/>
    <col min="21" max="21" width="2.625" style="8" customWidth="1"/>
    <col min="22" max="16384" width="9" style="8"/>
  </cols>
  <sheetData>
    <row r="1" spans="1:20" ht="57.75" customHeight="1" x14ac:dyDescent="0.2">
      <c r="A1" s="2"/>
      <c r="B1" s="49" t="s">
        <v>0</v>
      </c>
      <c r="C1" s="49"/>
      <c r="D1" s="49"/>
      <c r="E1" s="49"/>
      <c r="F1" s="49"/>
      <c r="G1" s="51" t="s">
        <v>21</v>
      </c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</row>
    <row r="2" spans="1:20" ht="21" customHeight="1" x14ac:dyDescent="0.2">
      <c r="A2" s="2"/>
      <c r="B2" s="49"/>
      <c r="C2" s="49"/>
      <c r="D2" s="49"/>
      <c r="E2" s="49"/>
      <c r="F2" s="49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</row>
    <row r="3" spans="1:20" ht="18" customHeight="1" x14ac:dyDescent="0.25">
      <c r="A3" s="2"/>
      <c r="B3" s="48" t="str">
        <f>UPPER(CONCATENATE("متعقب ", 'متعقب الوزن'!تسمية_الهدف_4))</f>
        <v>متعقب الفخذين</v>
      </c>
      <c r="C3" s="48"/>
      <c r="D3" s="48"/>
    </row>
    <row r="4" spans="1:20" ht="18" customHeight="1" x14ac:dyDescent="0.2">
      <c r="A4" s="2"/>
      <c r="B4" s="2" t="s">
        <v>14</v>
      </c>
      <c r="C4" s="2" t="s">
        <v>17</v>
      </c>
      <c r="D4" s="2" t="s">
        <v>22</v>
      </c>
    </row>
    <row r="5" spans="1:20" ht="18" customHeight="1" x14ac:dyDescent="0.2">
      <c r="A5" s="2"/>
      <c r="B5" s="14">
        <f t="shared" ref="B5:B11" ca="1" si="0">TODAY()+30+ROW()</f>
        <v>43647</v>
      </c>
      <c r="C5" s="15">
        <v>0.33333333333333331</v>
      </c>
      <c r="D5" s="16">
        <v>22</v>
      </c>
    </row>
    <row r="6" spans="1:20" ht="18" customHeight="1" x14ac:dyDescent="0.2">
      <c r="A6" s="2"/>
      <c r="B6" s="14">
        <f t="shared" ca="1" si="0"/>
        <v>43648</v>
      </c>
      <c r="C6" s="15">
        <v>0.58333333333333337</v>
      </c>
      <c r="D6" s="16">
        <v>21</v>
      </c>
    </row>
    <row r="7" spans="1:20" ht="18" customHeight="1" x14ac:dyDescent="0.2">
      <c r="A7" s="2"/>
      <c r="B7" s="14">
        <f t="shared" ca="1" si="0"/>
        <v>43649</v>
      </c>
      <c r="C7" s="15">
        <v>0.34375</v>
      </c>
      <c r="D7" s="16">
        <v>20.5</v>
      </c>
    </row>
    <row r="8" spans="1:20" ht="18" customHeight="1" x14ac:dyDescent="0.2">
      <c r="A8" s="2"/>
      <c r="B8" s="14">
        <f t="shared" ca="1" si="0"/>
        <v>43650</v>
      </c>
      <c r="C8" s="15">
        <v>0.58333333333333337</v>
      </c>
      <c r="D8" s="16">
        <v>21</v>
      </c>
    </row>
    <row r="9" spans="1:20" ht="18" customHeight="1" x14ac:dyDescent="0.2">
      <c r="A9" s="2"/>
      <c r="B9" s="14">
        <f t="shared" ca="1" si="0"/>
        <v>43651</v>
      </c>
      <c r="C9" s="15">
        <v>0.33333333333333331</v>
      </c>
      <c r="D9" s="16">
        <v>22</v>
      </c>
    </row>
    <row r="10" spans="1:20" ht="18" customHeight="1" x14ac:dyDescent="0.2">
      <c r="A10" s="2"/>
      <c r="B10" s="14">
        <f t="shared" ca="1" si="0"/>
        <v>43652</v>
      </c>
      <c r="C10" s="15">
        <v>0.35416666666666669</v>
      </c>
      <c r="D10" s="16">
        <v>21</v>
      </c>
    </row>
    <row r="11" spans="1:20" ht="18" customHeight="1" x14ac:dyDescent="0.2">
      <c r="A11" s="2"/>
      <c r="B11" s="14">
        <f t="shared" ca="1" si="0"/>
        <v>43653</v>
      </c>
      <c r="C11" s="15">
        <v>0.41666666666666669</v>
      </c>
      <c r="D11" s="16">
        <v>20.3</v>
      </c>
    </row>
  </sheetData>
  <mergeCells count="3">
    <mergeCell ref="B1:F2"/>
    <mergeCell ref="B3:D3"/>
    <mergeCell ref="G1:T2"/>
  </mergeCells>
  <conditionalFormatting sqref="B5:D11">
    <cfRule type="expression" dxfId="1" priority="2">
      <formula>$D5=Goal4</formula>
    </cfRule>
  </conditionalFormatting>
  <dataValidations count="6">
    <dataValidation allowBlank="1" showInputMessage="1" showErrorMessage="1" prompt="قم بإنشاء &quot;متعقب الفخذين&quot; في ورقة العمل هذه. أدخل التفاصيل في جدول متعقب الفخذين" sqref="A1" xr:uid="{00000000-0002-0000-0400-000000000000}"/>
    <dataValidation allowBlank="1" showInputMessage="1" showErrorMessage="1" prompt="تتضمن هذه الخلية عنوان ورقة العمل هذه وتوجد صورة في الخلية الموجودة على اليسار" sqref="B1:F2" xr:uid="{00000000-0002-0000-0400-000001000000}"/>
    <dataValidation allowBlank="1" showInputMessage="1" showErrorMessage="1" prompt="أدخل التفاصيل في الجدول أدناه" sqref="B3:D3" xr:uid="{00000000-0002-0000-0400-000002000000}"/>
    <dataValidation allowBlank="1" showInputMessage="1" showErrorMessage="1" prompt="أدخل &quot;التاريخ&quot; في هذا العمود أسفل هذا العنوان. استخدم عوامل تصفية العناوين للبحث عن إدخالات معينة" sqref="B4" xr:uid="{00000000-0002-0000-0400-000003000000}"/>
    <dataValidation allowBlank="1" showInputMessage="1" showErrorMessage="1" prompt="أدخل &quot;الوقت&quot; في هذا العمود أسفل هذا العنوان" sqref="C4" xr:uid="{00000000-0002-0000-0400-000004000000}"/>
    <dataValidation allowBlank="1" showInputMessage="1" showErrorMessage="1" prompt="أدخل &quot;الحجم&quot; في هذا العمود أسفل هذا العنوان" sqref="D4" xr:uid="{00000000-0002-0000-0400-000005000000}"/>
  </dataValidations>
  <printOptions horizontalCentered="1"/>
  <pageMargins left="0.25" right="0.25" top="0.75" bottom="0.75" header="0.3" footer="0.3"/>
  <pageSetup paperSize="9" scale="56" fitToHeight="0" orientation="portrait" r:id="rId1"/>
  <headerFooter differentFirst="1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>
    <tabColor theme="5"/>
    <pageSetUpPr fitToPage="1"/>
  </sheetPr>
  <dimension ref="A1:I19"/>
  <sheetViews>
    <sheetView showGridLines="0" rightToLeft="1" workbookViewId="0"/>
  </sheetViews>
  <sheetFormatPr defaultColWidth="9" defaultRowHeight="18" customHeight="1" x14ac:dyDescent="0.2"/>
  <cols>
    <col min="1" max="1" width="2.625" style="10" customWidth="1"/>
    <col min="2" max="2" width="16.25" style="10" customWidth="1"/>
    <col min="3" max="3" width="22.25" style="10" customWidth="1"/>
    <col min="4" max="4" width="15.25" style="10" customWidth="1"/>
    <col min="5" max="5" width="14.625" style="33" customWidth="1"/>
    <col min="6" max="6" width="13.75" style="10" customWidth="1"/>
    <col min="7" max="7" width="19.375" style="10" customWidth="1"/>
    <col min="8" max="8" width="30.75" style="35" customWidth="1"/>
    <col min="9" max="9" width="2.625" style="27" customWidth="1"/>
    <col min="10" max="16384" width="9" style="27"/>
  </cols>
  <sheetData>
    <row r="1" spans="1:9" ht="57.75" customHeight="1" x14ac:dyDescent="0.2">
      <c r="A1" s="24"/>
      <c r="B1" s="53" t="s">
        <v>23</v>
      </c>
      <c r="C1" s="53"/>
      <c r="D1" s="53"/>
      <c r="E1" s="47" t="s">
        <v>21</v>
      </c>
      <c r="F1" s="47"/>
      <c r="G1" s="47"/>
      <c r="H1" s="47"/>
      <c r="I1" s="47"/>
    </row>
    <row r="2" spans="1:9" ht="21" customHeight="1" x14ac:dyDescent="0.2">
      <c r="A2" s="24"/>
      <c r="B2" s="53"/>
      <c r="C2" s="53"/>
      <c r="D2" s="53"/>
      <c r="E2" s="47"/>
      <c r="F2" s="47"/>
      <c r="G2" s="47"/>
      <c r="H2" s="47"/>
      <c r="I2" s="47"/>
    </row>
    <row r="3" spans="1:9" ht="30.75" customHeight="1" x14ac:dyDescent="0.2">
      <c r="A3" s="24"/>
      <c r="B3" s="39" t="s">
        <v>24</v>
      </c>
      <c r="C3" s="25" t="s">
        <v>30</v>
      </c>
      <c r="D3" s="26" t="s">
        <v>32</v>
      </c>
      <c r="E3" s="30"/>
      <c r="F3" s="24"/>
      <c r="G3" s="24"/>
      <c r="H3" s="24"/>
    </row>
    <row r="4" spans="1:9" ht="21.75" customHeight="1" x14ac:dyDescent="0.2">
      <c r="A4" s="24"/>
      <c r="B4" s="40" t="s">
        <v>25</v>
      </c>
      <c r="C4" s="28">
        <f>SUMIF(سجل_النشاط[النشاط],الفئة_1,سجل_النشاط[المسافة])</f>
        <v>11.46</v>
      </c>
      <c r="D4" s="29" t="s">
        <v>33</v>
      </c>
      <c r="E4" s="30"/>
      <c r="F4" s="24"/>
      <c r="G4" s="24"/>
      <c r="H4" s="24"/>
    </row>
    <row r="5" spans="1:9" ht="21.75" customHeight="1" x14ac:dyDescent="0.2">
      <c r="A5" s="24"/>
      <c r="B5" s="40" t="s">
        <v>26</v>
      </c>
      <c r="C5" s="28">
        <f>SUMIF(سجل_النشاط[النشاط],الفئة_2,سجل_النشاط[المسافة])</f>
        <v>0</v>
      </c>
      <c r="D5" s="29" t="s">
        <v>33</v>
      </c>
      <c r="E5" s="30"/>
      <c r="F5" s="24"/>
      <c r="G5" s="24"/>
      <c r="H5" s="24"/>
    </row>
    <row r="6" spans="1:9" ht="21.75" customHeight="1" x14ac:dyDescent="0.2">
      <c r="A6" s="24"/>
      <c r="B6" s="40" t="s">
        <v>27</v>
      </c>
      <c r="C6" s="28">
        <f>SUMIF(سجل_النشاط[النشاط],الفئة_3,سجل_النشاط[المسافة])</f>
        <v>1227</v>
      </c>
      <c r="D6" s="29" t="s">
        <v>34</v>
      </c>
      <c r="E6" s="30"/>
      <c r="F6" s="24"/>
      <c r="G6" s="24"/>
      <c r="H6" s="24"/>
    </row>
    <row r="7" spans="1:9" ht="21.75" customHeight="1" x14ac:dyDescent="0.2">
      <c r="A7" s="24"/>
      <c r="B7" s="40" t="s">
        <v>28</v>
      </c>
      <c r="C7" s="28">
        <f>SUMIF(سجل_النشاط[النشاط],الفئة_4,سجل_النشاط[المسافة])</f>
        <v>1700</v>
      </c>
      <c r="D7" s="29" t="s">
        <v>35</v>
      </c>
      <c r="E7" s="30"/>
      <c r="F7" s="24"/>
      <c r="G7" s="24"/>
      <c r="H7" s="24"/>
    </row>
    <row r="8" spans="1:9" ht="21.75" customHeight="1" x14ac:dyDescent="0.2">
      <c r="A8" s="24"/>
      <c r="B8" s="40" t="s">
        <v>29</v>
      </c>
      <c r="C8" s="28">
        <f>SUMIF(سجل_النشاط[النشاط],الفئة_5,سجل_النشاط[المسافة])</f>
        <v>4.53</v>
      </c>
      <c r="D8" s="29" t="s">
        <v>33</v>
      </c>
      <c r="E8" s="30"/>
      <c r="F8" s="24"/>
      <c r="G8" s="24"/>
      <c r="H8" s="24"/>
    </row>
    <row r="9" spans="1:9" ht="18" customHeight="1" x14ac:dyDescent="0.2">
      <c r="A9" s="24"/>
      <c r="B9" s="54"/>
      <c r="C9" s="54"/>
      <c r="D9" s="54"/>
      <c r="E9" s="30"/>
      <c r="F9" s="24"/>
      <c r="G9" s="24"/>
      <c r="H9" s="24"/>
    </row>
    <row r="10" spans="1:9" ht="18" customHeight="1" x14ac:dyDescent="0.2">
      <c r="A10" s="9"/>
      <c r="B10" s="24" t="s">
        <v>14</v>
      </c>
      <c r="C10" s="24" t="s">
        <v>31</v>
      </c>
      <c r="D10" s="41" t="s">
        <v>36</v>
      </c>
      <c r="E10" s="40" t="s">
        <v>37</v>
      </c>
      <c r="F10" s="40" t="s">
        <v>38</v>
      </c>
      <c r="G10" s="24" t="s">
        <v>39</v>
      </c>
      <c r="H10" s="24" t="s">
        <v>40</v>
      </c>
    </row>
    <row r="11" spans="1:9" ht="18" customHeight="1" x14ac:dyDescent="0.2">
      <c r="A11" s="9"/>
      <c r="B11" s="60">
        <f ca="1">TODAY()+30+ROW()</f>
        <v>43653</v>
      </c>
      <c r="C11" s="29" t="s">
        <v>25</v>
      </c>
      <c r="D11" s="43">
        <v>0.54166666666666663</v>
      </c>
      <c r="E11" s="43">
        <v>1.5972222222222276E-2</v>
      </c>
      <c r="F11" s="42">
        <v>3.66</v>
      </c>
      <c r="G11" s="42">
        <v>173</v>
      </c>
      <c r="H11" s="29" t="s">
        <v>41</v>
      </c>
    </row>
    <row r="12" spans="1:9" ht="18" customHeight="1" x14ac:dyDescent="0.2">
      <c r="A12" s="9"/>
      <c r="B12" s="60">
        <f ca="1">TODAY()+30+ROW()</f>
        <v>43654</v>
      </c>
      <c r="C12" s="29" t="s">
        <v>25</v>
      </c>
      <c r="D12" s="43">
        <v>0.6875</v>
      </c>
      <c r="E12" s="43">
        <v>6.25E-2</v>
      </c>
      <c r="F12" s="42">
        <v>7.8</v>
      </c>
      <c r="G12" s="42">
        <v>344</v>
      </c>
      <c r="H12" s="29"/>
    </row>
    <row r="13" spans="1:9" ht="18" customHeight="1" x14ac:dyDescent="0.2">
      <c r="A13" s="9"/>
      <c r="B13" s="60">
        <f ca="1">TODAY()+30+ROW()</f>
        <v>43655</v>
      </c>
      <c r="C13" s="29" t="s">
        <v>28</v>
      </c>
      <c r="D13" s="43">
        <v>0.41666666666666669</v>
      </c>
      <c r="E13" s="43">
        <v>2.0833333333333332E-2</v>
      </c>
      <c r="F13" s="42">
        <v>1700</v>
      </c>
      <c r="G13" s="42">
        <v>237</v>
      </c>
      <c r="H13" s="29"/>
    </row>
    <row r="14" spans="1:9" ht="18" customHeight="1" x14ac:dyDescent="0.2">
      <c r="A14" s="9"/>
      <c r="B14" s="60">
        <f ca="1">TODAY()+30+ROW()</f>
        <v>43656</v>
      </c>
      <c r="C14" s="29" t="s">
        <v>27</v>
      </c>
      <c r="D14" s="43">
        <v>0.5625</v>
      </c>
      <c r="E14" s="43">
        <v>2.4305555555555556E-2</v>
      </c>
      <c r="F14" s="42">
        <v>1227</v>
      </c>
      <c r="G14" s="42">
        <v>150</v>
      </c>
      <c r="H14" s="29"/>
    </row>
    <row r="15" spans="1:9" ht="18" customHeight="1" x14ac:dyDescent="0.2">
      <c r="A15" s="9"/>
      <c r="B15" s="60">
        <f ca="1">TODAY()+30+ROW()</f>
        <v>43657</v>
      </c>
      <c r="C15" s="29" t="s">
        <v>29</v>
      </c>
      <c r="D15" s="43">
        <v>0.59652777777777777</v>
      </c>
      <c r="E15" s="43">
        <v>2.0833333333333332E-2</v>
      </c>
      <c r="F15" s="42">
        <v>4.53</v>
      </c>
      <c r="G15" s="42">
        <v>115</v>
      </c>
      <c r="H15" s="29"/>
    </row>
    <row r="16" spans="1:9" ht="18" customHeight="1" x14ac:dyDescent="0.2">
      <c r="B16" s="1"/>
      <c r="C16" s="1"/>
      <c r="D16" s="1"/>
      <c r="E16" s="1"/>
      <c r="F16" s="1"/>
      <c r="G16" s="1"/>
      <c r="H16" s="1"/>
    </row>
    <row r="17" spans="2:8" ht="18" customHeight="1" x14ac:dyDescent="0.2">
      <c r="B17" s="1"/>
      <c r="C17" s="1"/>
      <c r="D17" s="1"/>
      <c r="E17" s="1"/>
      <c r="F17" s="1"/>
      <c r="G17" s="1"/>
      <c r="H17" s="1"/>
    </row>
    <row r="18" spans="2:8" ht="18" customHeight="1" x14ac:dyDescent="0.2">
      <c r="B18" s="1"/>
      <c r="C18" s="1"/>
      <c r="D18" s="1"/>
      <c r="E18" s="1"/>
      <c r="F18" s="1"/>
      <c r="G18" s="1"/>
      <c r="H18" s="1"/>
    </row>
    <row r="19" spans="2:8" ht="18" customHeight="1" x14ac:dyDescent="0.2">
      <c r="B19" s="1"/>
      <c r="C19" s="1"/>
      <c r="D19" s="1"/>
      <c r="E19" s="1"/>
      <c r="F19" s="1"/>
      <c r="G19" s="1"/>
      <c r="H19" s="1"/>
    </row>
  </sheetData>
  <mergeCells count="3">
    <mergeCell ref="B1:D2"/>
    <mergeCell ref="E1:I2"/>
    <mergeCell ref="B9:D9"/>
  </mergeCells>
  <dataValidations count="14">
    <dataValidation type="list" errorStyle="warning" allowBlank="1" showInputMessage="1" showErrorMessage="1" error="حدد &quot;الوحدة&quot; من القائمة. حدد &quot;إلغاء الأمر&quot;، واضغط على مفتاحي ALT+سهم لأسفل لإظهار الخيارات، ثم اضغط على مفتاح السهم لأسفل ومفتاح الإدخال ENTER لإجراء تحديد" sqref="D4:D8" xr:uid="{00000000-0002-0000-0500-000000000000}">
      <formula1>"الأميال, الكيلومترات, الخطوات, اللفات, الياردات, الأمتار, التكرارات"</formula1>
    </dataValidation>
    <dataValidation type="list" errorStyle="warning" allowBlank="1" showErrorMessage="1" error="حدد &quot;النشاط&quot; من القائمة. حدد &quot;إلغاء الأمر&quot;، واضغط على مفتاحي ALT+سهم لأسفل لإظهار الخيارات، ثم اضغط على مفتاح السهم لأسفل ومفتاح الإدخال ENTER لإجراء تحديد" sqref="C11:C15" xr:uid="{00000000-0002-0000-0500-000001000000}">
      <formula1>$B$4:$B$8</formula1>
    </dataValidation>
    <dataValidation allowBlank="1" showInputMessage="1" showErrorMessage="1" prompt="قم بإنشاء &quot;سجل النشاط&quot; في ورقة العمل هذه. أدخِل التفاصيل في جدول &quot;سجل النشاط&quot; البادئ من الخلية B10. يتم احتساب إجمالي الأنشطة تلقائياً في الخلايا C4 وحتى C8" sqref="A1" xr:uid="{00000000-0002-0000-0500-000002000000}"/>
    <dataValidation allowBlank="1" showInputMessage="1" showErrorMessage="1" prompt="تتضمن هذه الخلية عنوان ورقة العمل هذه وصورة في الخلية على اليسار. توجد الأنشطة وإجماليها في الخلايا من B4 وحتى D8" sqref="B1:D2" xr:uid="{00000000-0002-0000-0500-000003000000}"/>
    <dataValidation allowBlank="1" showInputMessage="1" showErrorMessage="1" prompt="قم بتخصيص الأنشطة في هذا العمود ضمن هذا العنوان" sqref="B3" xr:uid="{00000000-0002-0000-0500-000004000000}"/>
    <dataValidation allowBlank="1" showInputMessage="1" showErrorMessage="1" prompt="يتم حساب الإجمالي تلقائياً في هذا العمود أسفل هذا العنوان" sqref="C3" xr:uid="{00000000-0002-0000-0500-000005000000}"/>
    <dataValidation allowBlank="1" showInputMessage="1" showErrorMessage="1" prompt="حدد &quot;الوحدة&quot; في هذا العمود أسفل هذا العنوان. اضغط على ALT+سهم لأسفل لتحديد الخيارات، ثم اضغط على السهم لأسفل ومفتاح الإدخال ENTER لإجراء تحديد" sqref="D3" xr:uid="{00000000-0002-0000-0500-000006000000}"/>
    <dataValidation allowBlank="1" showInputMessage="1" showErrorMessage="1" prompt="أدخل &quot;التاريخ&quot; في هذا العمود أسفل هذا العنوان. استخدم عوامل تصفية العناوين للبحث عن إدخالات معينة" sqref="B10" xr:uid="{00000000-0002-0000-0500-000007000000}"/>
    <dataValidation allowBlank="1" showInputMessage="1" showErrorMessage="1" prompt="حدد &quot;النشاط&quot; في هذا العمود أسفل هذا العنوان. اضغط على ALT+سهم لأسفل لتحديد الخيارات، ثم اضغط على السهم لأسفل ومفتاح الإدخال ENTER لإجراء تحديد" sqref="C10" xr:uid="{00000000-0002-0000-0500-000008000000}"/>
    <dataValidation allowBlank="1" showInputMessage="1" showErrorMessage="1" prompt="أدخل &quot;وقت البدء&quot; في هذا العمود أسفل هذا العنوان" sqref="D10" xr:uid="{00000000-0002-0000-0500-000009000000}"/>
    <dataValidation allowBlank="1" showInputMessage="1" showErrorMessage="1" prompt="أدخل &quot;المدة&quot; في هذا العمود أسفل هذا العنوان" sqref="E10" xr:uid="{00000000-0002-0000-0500-00000A000000}"/>
    <dataValidation allowBlank="1" showInputMessage="1" showErrorMessage="1" prompt="أدخل المسافة في هذا العمود أسفل هذا العنوان" sqref="F10" xr:uid="{00000000-0002-0000-0500-00000B000000}"/>
    <dataValidation allowBlank="1" showInputMessage="1" showErrorMessage="1" prompt="أدخل &quot;السعرات الحرارية&quot; في هذا العمود أسفل هذا العنوان" sqref="G10" xr:uid="{00000000-0002-0000-0500-00000C000000}"/>
    <dataValidation allowBlank="1" showInputMessage="1" showErrorMessage="1" prompt="أدخل &quot;الملاحظات&quot; في هذا العمود أسفل هذا العنوان" sqref="H10" xr:uid="{00000000-0002-0000-0500-00000D000000}"/>
  </dataValidations>
  <printOptions horizontalCentered="1"/>
  <pageMargins left="0.25" right="0.25" top="0.75" bottom="0.75" header="0.3" footer="0.3"/>
  <pageSetup paperSize="9" scale="70" fitToHeight="0" orientation="portrait" r:id="rId1"/>
  <headerFooter differentFirst="1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theme="7"/>
    <pageSetUpPr fitToPage="1"/>
  </sheetPr>
  <dimension ref="A1:L18"/>
  <sheetViews>
    <sheetView showGridLines="0" rightToLeft="1" workbookViewId="0"/>
  </sheetViews>
  <sheetFormatPr defaultRowHeight="18" customHeight="1" x14ac:dyDescent="0.2"/>
  <cols>
    <col min="1" max="1" width="2.625" style="23" customWidth="1"/>
    <col min="2" max="2" width="21.75" style="23" customWidth="1"/>
    <col min="3" max="3" width="21.625" style="23" customWidth="1"/>
    <col min="4" max="4" width="29.75" style="23" customWidth="1"/>
    <col min="5" max="5" width="20.125" style="23" bestFit="1" customWidth="1"/>
    <col min="6" max="6" width="13.625" style="23" customWidth="1"/>
    <col min="7" max="7" width="17.625" style="23" customWidth="1"/>
    <col min="8" max="8" width="13.625" style="23" customWidth="1"/>
    <col min="9" max="9" width="16.5" style="23" bestFit="1" customWidth="1"/>
    <col min="10" max="12" width="13.625" style="23" customWidth="1"/>
    <col min="13" max="13" width="2.625" style="23" customWidth="1"/>
    <col min="14" max="16384" width="9" style="23"/>
  </cols>
  <sheetData>
    <row r="1" spans="1:12" s="22" customFormat="1" ht="57.75" customHeight="1" x14ac:dyDescent="0.2">
      <c r="A1" s="17" t="s">
        <v>42</v>
      </c>
      <c r="B1" s="57" t="s">
        <v>43</v>
      </c>
      <c r="C1" s="57"/>
      <c r="D1" s="58" t="s">
        <v>21</v>
      </c>
      <c r="E1" s="58"/>
      <c r="F1" s="58"/>
      <c r="G1" s="58"/>
      <c r="H1" s="58"/>
      <c r="I1" s="58"/>
      <c r="J1" s="58"/>
      <c r="K1" s="58"/>
      <c r="L1" s="58"/>
    </row>
    <row r="2" spans="1:12" ht="21" customHeight="1" x14ac:dyDescent="0.2">
      <c r="A2" s="18"/>
      <c r="B2" s="57"/>
      <c r="C2" s="57"/>
      <c r="D2" s="58"/>
      <c r="E2" s="58"/>
      <c r="F2" s="58"/>
      <c r="G2" s="58"/>
      <c r="H2" s="58"/>
      <c r="I2" s="58"/>
      <c r="J2" s="58"/>
      <c r="K2" s="58"/>
      <c r="L2" s="58"/>
    </row>
    <row r="3" spans="1:12" ht="18" customHeight="1" x14ac:dyDescent="0.2">
      <c r="A3" s="18"/>
      <c r="B3" s="57"/>
      <c r="C3" s="57"/>
      <c r="D3" s="18"/>
      <c r="E3" s="11" t="str">
        <f>(سجل_الطعام[[#Headers],[السعرات الحرارية]])</f>
        <v>السعرات الحرارية</v>
      </c>
      <c r="F3" s="11" t="str">
        <f>(سجل_الطعام[[#Headers],[الدهون]])</f>
        <v>الدهون</v>
      </c>
      <c r="G3" s="11" t="str">
        <f>(سجل_الطعام[[#Headers],[الكولسترول]])</f>
        <v>الكولسترول</v>
      </c>
      <c r="H3" s="11" t="str">
        <f>(سجل_الطعام[[#Headers],[الصوديوم]])</f>
        <v>الصوديوم</v>
      </c>
      <c r="I3" s="11" t="str">
        <f>(سجل_الطعام[[#Headers],[الكربوهيدرات]])</f>
        <v>الكربوهيدرات</v>
      </c>
      <c r="J3" s="11" t="str">
        <f>(سجل_الطعام[[#Headers],[البروتين]])</f>
        <v>البروتين</v>
      </c>
      <c r="K3" s="11" t="str">
        <f>(سجل_الطعام[[#Headers],[السكر]])</f>
        <v>السكر</v>
      </c>
      <c r="L3" s="11" t="str">
        <f>(سجل_الطعام[[#Headers],[الألياف]])</f>
        <v>الألياف</v>
      </c>
    </row>
    <row r="4" spans="1:12" ht="16.5" customHeight="1" x14ac:dyDescent="0.2">
      <c r="A4" s="18"/>
      <c r="B4" s="56" t="s">
        <v>44</v>
      </c>
      <c r="C4" s="56"/>
      <c r="D4" s="44" t="s">
        <v>50</v>
      </c>
      <c r="E4" s="12">
        <v>1800</v>
      </c>
      <c r="F4" s="13">
        <v>40</v>
      </c>
      <c r="G4" s="13">
        <v>225</v>
      </c>
      <c r="H4" s="13">
        <v>2100</v>
      </c>
      <c r="I4" s="13">
        <v>130</v>
      </c>
      <c r="J4" s="13">
        <v>56</v>
      </c>
      <c r="K4" s="13">
        <v>25</v>
      </c>
      <c r="L4" s="13">
        <v>25</v>
      </c>
    </row>
    <row r="5" spans="1:12" ht="16.5" customHeight="1" x14ac:dyDescent="0.2">
      <c r="A5" s="18"/>
      <c r="B5" s="56"/>
      <c r="C5" s="56"/>
      <c r="D5" s="45" t="str">
        <f>IF(E5=SUM(سجل_الطعام[السعرات الحرارية]),"الكمية الإجمالية:","الاستهلاك المُصفّى:")</f>
        <v>الكمية الإجمالية:</v>
      </c>
      <c r="E5" s="12">
        <f>SUBTOTAL(109,سجل_الطعام[السعرات الحرارية])</f>
        <v>3090</v>
      </c>
      <c r="F5" s="13">
        <f>SUBTOTAL(109,سجل_الطعام[الدهون])</f>
        <v>74.27000000000001</v>
      </c>
      <c r="G5" s="13">
        <f>SUBTOTAL(109,سجل_الطعام[الكولسترول])</f>
        <v>139.6</v>
      </c>
      <c r="H5" s="13">
        <f>SUBTOTAL(109,سجل_الطعام[الصوديوم])</f>
        <v>1400.7</v>
      </c>
      <c r="I5" s="13">
        <f>SUBTOTAL(109,سجل_الطعام[الكربوهيدرات])</f>
        <v>208.56</v>
      </c>
      <c r="J5" s="13">
        <f>SUBTOTAL(109,سجل_الطعام[البروتين])</f>
        <v>68.81</v>
      </c>
      <c r="K5" s="13">
        <f>SUBTOTAL(109,سجل_الطعام[السكر])</f>
        <v>84.1</v>
      </c>
      <c r="L5" s="13">
        <f>SUBTOTAL(109,سجل_الطعام[الألياف])</f>
        <v>24.5</v>
      </c>
    </row>
    <row r="6" spans="1:12" ht="18" customHeight="1" x14ac:dyDescent="0.2">
      <c r="A6" s="18"/>
      <c r="B6" s="55"/>
      <c r="C6" s="55"/>
      <c r="D6" s="18"/>
      <c r="E6" s="18"/>
      <c r="F6" s="18"/>
      <c r="G6" s="18"/>
      <c r="H6" s="18"/>
      <c r="I6" s="18"/>
      <c r="J6" s="18"/>
      <c r="K6" s="18"/>
      <c r="L6" s="18"/>
    </row>
    <row r="7" spans="1:12" ht="18" customHeight="1" x14ac:dyDescent="0.2">
      <c r="A7" s="18"/>
      <c r="B7" s="61" t="s">
        <v>14</v>
      </c>
      <c r="C7" s="19" t="s">
        <v>45</v>
      </c>
      <c r="D7" s="19" t="s">
        <v>51</v>
      </c>
      <c r="E7" s="20" t="s">
        <v>39</v>
      </c>
      <c r="F7" s="20" t="s">
        <v>63</v>
      </c>
      <c r="G7" s="20" t="s">
        <v>64</v>
      </c>
      <c r="H7" s="20" t="s">
        <v>65</v>
      </c>
      <c r="I7" s="20" t="s">
        <v>66</v>
      </c>
      <c r="J7" s="20" t="s">
        <v>67</v>
      </c>
      <c r="K7" s="20" t="s">
        <v>68</v>
      </c>
      <c r="L7" s="20" t="s">
        <v>69</v>
      </c>
    </row>
    <row r="8" spans="1:12" ht="18" customHeight="1" x14ac:dyDescent="0.2">
      <c r="A8" s="18"/>
      <c r="B8" s="46">
        <f t="shared" ref="B8:B18" ca="1" si="0">TODAY()+30+ROW()</f>
        <v>43650</v>
      </c>
      <c r="C8" s="21" t="s">
        <v>46</v>
      </c>
      <c r="D8" s="21" t="s">
        <v>52</v>
      </c>
      <c r="E8" s="20">
        <v>130</v>
      </c>
      <c r="F8" s="20">
        <v>8</v>
      </c>
      <c r="G8" s="20">
        <v>10</v>
      </c>
      <c r="H8" s="20">
        <v>60</v>
      </c>
      <c r="I8" s="20">
        <v>16</v>
      </c>
      <c r="J8" s="20">
        <v>11</v>
      </c>
      <c r="K8" s="20">
        <v>5</v>
      </c>
      <c r="L8" s="20">
        <v>0</v>
      </c>
    </row>
    <row r="9" spans="1:12" ht="18" customHeight="1" x14ac:dyDescent="0.2">
      <c r="A9" s="18"/>
      <c r="B9" s="46">
        <f t="shared" ca="1" si="0"/>
        <v>43651</v>
      </c>
      <c r="C9" s="21" t="s">
        <v>47</v>
      </c>
      <c r="D9" s="21" t="s">
        <v>53</v>
      </c>
      <c r="E9" s="20">
        <v>65</v>
      </c>
      <c r="F9" s="20">
        <v>0.2</v>
      </c>
      <c r="G9" s="20"/>
      <c r="H9" s="20"/>
      <c r="I9" s="20">
        <v>17.3</v>
      </c>
      <c r="J9" s="20">
        <v>0.3</v>
      </c>
      <c r="K9" s="20"/>
      <c r="L9" s="20"/>
    </row>
    <row r="10" spans="1:12" ht="18" customHeight="1" x14ac:dyDescent="0.2">
      <c r="A10" s="18"/>
      <c r="B10" s="46">
        <f t="shared" ca="1" si="0"/>
        <v>43652</v>
      </c>
      <c r="C10" s="21" t="s">
        <v>48</v>
      </c>
      <c r="D10" s="21" t="s">
        <v>54</v>
      </c>
      <c r="E10" s="20">
        <v>220</v>
      </c>
      <c r="F10" s="20">
        <v>0.5</v>
      </c>
      <c r="G10" s="20"/>
      <c r="H10" s="20">
        <v>200</v>
      </c>
      <c r="I10" s="20">
        <v>30</v>
      </c>
      <c r="J10" s="20">
        <v>6</v>
      </c>
      <c r="K10" s="20">
        <v>4</v>
      </c>
      <c r="L10" s="20">
        <v>9</v>
      </c>
    </row>
    <row r="11" spans="1:12" ht="18" customHeight="1" x14ac:dyDescent="0.2">
      <c r="A11" s="18"/>
      <c r="B11" s="46">
        <f t="shared" ca="1" si="0"/>
        <v>43653</v>
      </c>
      <c r="C11" s="21" t="s">
        <v>49</v>
      </c>
      <c r="D11" s="21" t="s">
        <v>55</v>
      </c>
      <c r="E11" s="20">
        <v>600</v>
      </c>
      <c r="F11" s="20">
        <v>0.5</v>
      </c>
      <c r="G11" s="20"/>
      <c r="H11" s="20">
        <v>300</v>
      </c>
      <c r="I11" s="20">
        <v>22</v>
      </c>
      <c r="J11" s="20">
        <v>9.8000000000000007</v>
      </c>
      <c r="K11" s="20"/>
      <c r="L11" s="20"/>
    </row>
    <row r="12" spans="1:12" ht="18" customHeight="1" x14ac:dyDescent="0.2">
      <c r="A12" s="18"/>
      <c r="B12" s="46">
        <f t="shared" ca="1" si="0"/>
        <v>43654</v>
      </c>
      <c r="C12" s="21" t="s">
        <v>47</v>
      </c>
      <c r="D12" s="21" t="s">
        <v>56</v>
      </c>
      <c r="E12" s="20">
        <v>210</v>
      </c>
      <c r="F12" s="20">
        <v>20</v>
      </c>
      <c r="G12" s="20"/>
      <c r="H12" s="20"/>
      <c r="I12" s="20">
        <v>3</v>
      </c>
      <c r="J12" s="20">
        <v>5</v>
      </c>
      <c r="K12" s="20"/>
      <c r="L12" s="20">
        <v>3</v>
      </c>
    </row>
    <row r="13" spans="1:12" ht="18" customHeight="1" x14ac:dyDescent="0.2">
      <c r="A13" s="18"/>
      <c r="B13" s="46">
        <f t="shared" ca="1" si="0"/>
        <v>43655</v>
      </c>
      <c r="C13" s="21" t="s">
        <v>46</v>
      </c>
      <c r="D13" s="21" t="s">
        <v>57</v>
      </c>
      <c r="E13" s="20">
        <v>220</v>
      </c>
      <c r="F13" s="20">
        <v>3</v>
      </c>
      <c r="G13" s="20"/>
      <c r="H13" s="20"/>
      <c r="I13" s="20">
        <v>29</v>
      </c>
      <c r="J13" s="20">
        <v>7</v>
      </c>
      <c r="K13" s="20"/>
      <c r="L13" s="20">
        <v>5</v>
      </c>
    </row>
    <row r="14" spans="1:12" ht="18" customHeight="1" x14ac:dyDescent="0.2">
      <c r="A14" s="18"/>
      <c r="B14" s="46">
        <f t="shared" ca="1" si="0"/>
        <v>43656</v>
      </c>
      <c r="C14" s="21" t="s">
        <v>47</v>
      </c>
      <c r="D14" s="21" t="s">
        <v>58</v>
      </c>
      <c r="E14" s="20">
        <v>85</v>
      </c>
      <c r="F14" s="20">
        <v>0</v>
      </c>
      <c r="G14" s="20"/>
      <c r="H14" s="20">
        <v>0</v>
      </c>
      <c r="I14" s="20">
        <v>21</v>
      </c>
      <c r="J14" s="20">
        <v>1</v>
      </c>
      <c r="K14" s="20">
        <v>17</v>
      </c>
      <c r="L14" s="20">
        <v>4</v>
      </c>
    </row>
    <row r="15" spans="1:12" ht="18" customHeight="1" x14ac:dyDescent="0.2">
      <c r="A15" s="18"/>
      <c r="B15" s="46">
        <f t="shared" ca="1" si="0"/>
        <v>43657</v>
      </c>
      <c r="C15" s="21" t="s">
        <v>48</v>
      </c>
      <c r="D15" s="21" t="s">
        <v>59</v>
      </c>
      <c r="E15" s="20">
        <v>340</v>
      </c>
      <c r="F15" s="20">
        <v>7</v>
      </c>
      <c r="G15" s="20">
        <v>3</v>
      </c>
      <c r="H15" s="20">
        <v>63</v>
      </c>
      <c r="I15" s="20">
        <v>1</v>
      </c>
      <c r="J15" s="20">
        <v>2</v>
      </c>
      <c r="K15" s="20"/>
      <c r="L15" s="20">
        <v>2</v>
      </c>
    </row>
    <row r="16" spans="1:12" ht="18" customHeight="1" x14ac:dyDescent="0.2">
      <c r="A16" s="18"/>
      <c r="B16" s="46">
        <f t="shared" ca="1" si="0"/>
        <v>43658</v>
      </c>
      <c r="C16" s="21" t="s">
        <v>49</v>
      </c>
      <c r="D16" s="21" t="s">
        <v>60</v>
      </c>
      <c r="E16" s="20">
        <v>470</v>
      </c>
      <c r="F16" s="20">
        <v>4.07</v>
      </c>
      <c r="G16" s="20">
        <v>49</v>
      </c>
      <c r="H16" s="20">
        <v>460</v>
      </c>
      <c r="I16" s="20">
        <v>0.46</v>
      </c>
      <c r="J16" s="20">
        <v>23.71</v>
      </c>
      <c r="K16" s="20">
        <v>0.1</v>
      </c>
      <c r="L16" s="20"/>
    </row>
    <row r="17" spans="1:12" ht="18" customHeight="1" x14ac:dyDescent="0.2">
      <c r="A17" s="18"/>
      <c r="B17" s="46">
        <f t="shared" ca="1" si="0"/>
        <v>43659</v>
      </c>
      <c r="C17" s="21" t="s">
        <v>49</v>
      </c>
      <c r="D17" s="21" t="s">
        <v>61</v>
      </c>
      <c r="E17" s="20">
        <v>220</v>
      </c>
      <c r="F17" s="20">
        <v>7</v>
      </c>
      <c r="G17" s="20"/>
      <c r="H17" s="20"/>
      <c r="I17" s="20">
        <v>5</v>
      </c>
      <c r="J17" s="20">
        <v>3</v>
      </c>
      <c r="K17" s="20"/>
      <c r="L17" s="20"/>
    </row>
    <row r="18" spans="1:12" ht="18" customHeight="1" x14ac:dyDescent="0.2">
      <c r="A18" s="18"/>
      <c r="B18" s="46">
        <f t="shared" ca="1" si="0"/>
        <v>43660</v>
      </c>
      <c r="C18" s="21" t="s">
        <v>47</v>
      </c>
      <c r="D18" s="21" t="s">
        <v>62</v>
      </c>
      <c r="E18" s="20">
        <v>530</v>
      </c>
      <c r="F18" s="20">
        <v>24</v>
      </c>
      <c r="G18" s="20">
        <v>77.599999999999994</v>
      </c>
      <c r="H18" s="20">
        <v>317.7</v>
      </c>
      <c r="I18" s="20">
        <v>63.8</v>
      </c>
      <c r="J18" s="20">
        <v>0</v>
      </c>
      <c r="K18" s="20">
        <v>58</v>
      </c>
      <c r="L18" s="20">
        <v>1.5</v>
      </c>
    </row>
  </sheetData>
  <mergeCells count="4">
    <mergeCell ref="B6:C6"/>
    <mergeCell ref="B4:C5"/>
    <mergeCell ref="B1:C3"/>
    <mergeCell ref="D1:L2"/>
  </mergeCells>
  <phoneticPr fontId="24" type="noConversion"/>
  <conditionalFormatting sqref="E5:L5">
    <cfRule type="expression" dxfId="0" priority="8">
      <formula>AND($E$5&lt;&gt;SUM($E$8:$E$18),E$5&gt;E$4)</formula>
    </cfRule>
  </conditionalFormatting>
  <dataValidations count="9">
    <dataValidation allowBlank="1" showInputMessage="1" showErrorMessage="1" prompt="قم بإنشاء سجل الطعام في ورقة العمل هذه. أدخل التفاصيل في جدول &quot;سجل الطعام&quot; البادئ من الخلية B7" sqref="A1" xr:uid="{00000000-0002-0000-0600-000000000000}"/>
    <dataValidation allowBlank="1" showInputMessage="1" showErrorMessage="1" prompt="تتضمن هذه الخلية عنوان ورقة العمل هذه وتوجد صورة في الخلية الموجودة على اليسار" sqref="B1:C2" xr:uid="{00000000-0002-0000-0600-000001000000}"/>
    <dataValidation allowBlank="1" showInputMessage="1" showErrorMessage="1" prompt="قم بتعيين &quot;الأهداف الغذائية&quot; في الخلايا على اليسار" sqref="B4:C5" xr:uid="{00000000-0002-0000-0600-000002000000}"/>
    <dataValidation allowBlank="1" showInputMessage="1" showErrorMessage="1" prompt="أدخل &quot;الاستهلاك اليومي&quot; في الخلايا على اليسار من الخلية E4 وحتى L4. يتم تحديث أنواع العناصر الغذائية تلقائياً في الصف أعلاه وفقاً لعناوين الجدول المخصص" sqref="D4" xr:uid="{00000000-0002-0000-0600-000003000000}"/>
    <dataValidation allowBlank="1" showInputMessage="1" showErrorMessage="1" prompt="يتم احتساب إجمالي استهلاك العناصر الغذائية في الخلايا على اليسار من الخلية E5 وحتى L5" sqref="D5" xr:uid="{00000000-0002-0000-0600-000004000000}"/>
    <dataValidation allowBlank="1" showInputMessage="1" showErrorMessage="1" prompt="أدخل تاريخاً في هذا العمود تحت هذا العنوان. استخدم عامل تصفية العناوين للبحث عن إدخالات معينة" sqref="B7" xr:uid="{00000000-0002-0000-0600-000005000000}"/>
    <dataValidation allowBlank="1" showInputMessage="1" showErrorMessage="1" prompt="أدخل &quot;نوع الوجبة&quot; في هذا العمود أسفل هذا العنوان" sqref="C7" xr:uid="{00000000-0002-0000-0600-000006000000}"/>
    <dataValidation allowBlank="1" showInputMessage="1" showErrorMessage="1" prompt="أدخل عناصر الطعام في هذا العمود أسفل هذا العنوان" sqref="D7" xr:uid="{00000000-0002-0000-0600-000007000000}"/>
    <dataValidation allowBlank="1" showInputMessage="1" showErrorMessage="1" prompt="قم بتخصيص عنوان الجدول هذا لتعقب احتياجات غذائية معينة في هذا العمود ضمن هذا العنوان" sqref="E7:L7" xr:uid="{00000000-0002-0000-0600-000008000000}"/>
  </dataValidations>
  <printOptions horizontalCentered="1"/>
  <pageMargins left="0.25" right="0.25" top="0.75" bottom="0.75" header="0.3" footer="0.3"/>
  <pageSetup paperSize="9" scale="52" fitToHeight="0" orientation="portrait" r:id="rId1"/>
  <headerFooter differentFirst="1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أوراق العمل</vt:lpstr>
      </vt:variant>
      <vt:variant>
        <vt:i4>7</vt:i4>
      </vt:variant>
      <vt:variant>
        <vt:lpstr>النطاقات المسماة</vt:lpstr>
      </vt:variant>
      <vt:variant>
        <vt:i4>27</vt:i4>
      </vt:variant>
    </vt:vector>
  </HeadingPairs>
  <TitlesOfParts>
    <vt:vector size="34" baseType="lpstr">
      <vt:lpstr>متعقب الوزن</vt:lpstr>
      <vt:lpstr>متعقب الوسط</vt:lpstr>
      <vt:lpstr>متعقب العضلة ذات الرأسين</vt:lpstr>
      <vt:lpstr>متعقب الوركين</vt:lpstr>
      <vt:lpstr>متعقب الفخذين</vt:lpstr>
      <vt:lpstr>سجل النشاط</vt:lpstr>
      <vt:lpstr>سجل الطعام</vt:lpstr>
      <vt:lpstr>'سجل الطعام'!Print_Titles</vt:lpstr>
      <vt:lpstr>'سجل النشاط'!Print_Titles</vt:lpstr>
      <vt:lpstr>'متعقب العضلة ذات الرأسين'!Print_Titles</vt:lpstr>
      <vt:lpstr>'متعقب الفخذين'!Print_Titles</vt:lpstr>
      <vt:lpstr>'متعقب الوركين'!Print_Titles</vt:lpstr>
      <vt:lpstr>'متعقب الوزن'!Print_Titles</vt:lpstr>
      <vt:lpstr>'متعقب الوسط'!Print_Titles</vt:lpstr>
      <vt:lpstr>البحث_حسب_التاريخ</vt:lpstr>
      <vt:lpstr>'متعقب الوزن'!الجنس</vt:lpstr>
      <vt:lpstr>'متعقب الوزن'!الطول</vt:lpstr>
      <vt:lpstr>الفئة_1</vt:lpstr>
      <vt:lpstr>الفئة_2</vt:lpstr>
      <vt:lpstr>الفئة_3</vt:lpstr>
      <vt:lpstr>الفئة_4</vt:lpstr>
      <vt:lpstr>الفئة_5</vt:lpstr>
      <vt:lpstr>'متعقب الوزن'!الهدف_1</vt:lpstr>
      <vt:lpstr>'متعقب الوزن'!الهدف_2</vt:lpstr>
      <vt:lpstr>'متعقب الوزن'!الهدف_3</vt:lpstr>
      <vt:lpstr>الهدف_4</vt:lpstr>
      <vt:lpstr>'متعقب الوزن'!الوزن_الحالي</vt:lpstr>
      <vt:lpstr>'متعقب الوزن'!الوزن_الهدف</vt:lpstr>
      <vt:lpstr>'متعقب الوزن'!تسمية_الهدف_1</vt:lpstr>
      <vt:lpstr>'متعقب الوزن'!تسمية_الهدف_2</vt:lpstr>
      <vt:lpstr>'متعقب الوزن'!تسمية_الهدف_3</vt:lpstr>
      <vt:lpstr>'متعقب الوزن'!تسمية_الهدف_4</vt:lpstr>
      <vt:lpstr>'متعقب الوزن'!تسمية_الوزن</vt:lpstr>
      <vt:lpstr>'متعقب الوزن'!وحدة_القياس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2018-03-21T12:20:36Z</dcterms:created>
  <dcterms:modified xsi:type="dcterms:W3CDTF">2019-05-27T09:39:47Z</dcterms:modified>
</cp:coreProperties>
</file>